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0\Oprava trati v úseku Čísovice-Dobříš\"/>
    </mc:Choice>
  </mc:AlternateContent>
  <bookViews>
    <workbookView xWindow="0" yWindow="0" windowWidth="0" windowHeight="0"/>
  </bookViews>
  <sheets>
    <sheet name="Rekapitulace stavby" sheetId="1" r:id="rId1"/>
    <sheet name="01 - Oprava Čisovice - MN..." sheetId="2" r:id="rId2"/>
    <sheet name="02 - Oprava Mníšek p.B. -..." sheetId="3" r:id="rId3"/>
    <sheet name="03 - Nahrazení výhybek vč..." sheetId="4" r:id="rId4"/>
    <sheet name="04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Oprava Čisovice - MN...'!$C$118:$K$205</definedName>
    <definedName name="_xlnm.Print_Area" localSheetId="1">'01 - Oprava Čisovice - MN...'!$C$4:$J$76,'01 - Oprava Čisovice - MN...'!$C$82:$J$100,'01 - Oprava Čisovice - MN...'!$C$106:$K$205</definedName>
    <definedName name="_xlnm.Print_Titles" localSheetId="1">'01 - Oprava Čisovice - MN...'!$118:$118</definedName>
    <definedName name="_xlnm._FilterDatabase" localSheetId="2" hidden="1">'02 - Oprava Mníšek p.B. -...'!$C$118:$K$201</definedName>
    <definedName name="_xlnm.Print_Area" localSheetId="2">'02 - Oprava Mníšek p.B. -...'!$C$4:$J$76,'02 - Oprava Mníšek p.B. -...'!$C$82:$J$100,'02 - Oprava Mníšek p.B. -...'!$C$106:$K$201</definedName>
    <definedName name="_xlnm.Print_Titles" localSheetId="2">'02 - Oprava Mníšek p.B. -...'!$118:$118</definedName>
    <definedName name="_xlnm._FilterDatabase" localSheetId="3" hidden="1">'03 - Nahrazení výhybek vč...'!$C$118:$K$218</definedName>
    <definedName name="_xlnm.Print_Area" localSheetId="3">'03 - Nahrazení výhybek vč...'!$C$4:$J$76,'03 - Nahrazení výhybek vč...'!$C$82:$J$100,'03 - Nahrazení výhybek vč...'!$C$106:$K$218</definedName>
    <definedName name="_xlnm.Print_Titles" localSheetId="3">'03 - Nahrazení výhybek vč...'!$118:$118</definedName>
    <definedName name="_xlnm._FilterDatabase" localSheetId="4" hidden="1">'04 - VRN'!$C$116:$K$130</definedName>
    <definedName name="_xlnm.Print_Area" localSheetId="4">'04 - VRN'!$C$4:$J$76,'04 - VRN'!$C$82:$J$98,'04 - VRN'!$C$104:$K$130</definedName>
    <definedName name="_xlnm.Print_Titles" localSheetId="4">'04 - VRN'!$116:$116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91"/>
  <c r="J20"/>
  <c r="J18"/>
  <c r="E18"/>
  <c r="F114"/>
  <c r="J17"/>
  <c r="J15"/>
  <c r="E15"/>
  <c r="F113"/>
  <c r="J14"/>
  <c r="J12"/>
  <c r="J89"/>
  <c r="E7"/>
  <c r="E107"/>
  <c i="4" r="J37"/>
  <c r="J36"/>
  <c i="1" r="AY97"/>
  <c i="4" r="J35"/>
  <c i="1" r="AX97"/>
  <c i="4"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115"/>
  <c r="J20"/>
  <c r="J18"/>
  <c r="E18"/>
  <c r="F116"/>
  <c r="J17"/>
  <c r="J12"/>
  <c r="J113"/>
  <c r="E7"/>
  <c r="E109"/>
  <c i="3" r="J37"/>
  <c r="J36"/>
  <c i="1" r="AY96"/>
  <c i="3" r="J35"/>
  <c i="1" r="AX96"/>
  <c i="3"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115"/>
  <c r="J14"/>
  <c r="J12"/>
  <c r="J89"/>
  <c r="E7"/>
  <c r="E109"/>
  <c i="2" r="J37"/>
  <c r="J36"/>
  <c i="1" r="AY95"/>
  <c i="2" r="J35"/>
  <c i="1" r="AX95"/>
  <c i="2"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91"/>
  <c r="J20"/>
  <c r="J18"/>
  <c r="E18"/>
  <c r="F92"/>
  <c r="J17"/>
  <c r="J15"/>
  <c r="E15"/>
  <c r="F115"/>
  <c r="J14"/>
  <c r="J12"/>
  <c r="J113"/>
  <c r="E7"/>
  <c r="E109"/>
  <c i="1" r="L90"/>
  <c r="AM90"/>
  <c r="AM89"/>
  <c r="L89"/>
  <c r="AM87"/>
  <c r="L87"/>
  <c r="L85"/>
  <c r="L84"/>
  <c i="5" r="BK125"/>
  <c r="J125"/>
  <c r="BK122"/>
  <c r="J119"/>
  <c i="3" r="BK199"/>
  <c r="J195"/>
  <c r="J181"/>
  <c r="J169"/>
  <c r="J165"/>
  <c r="J158"/>
  <c r="BK151"/>
  <c r="J148"/>
  <c r="BK137"/>
  <c r="BK133"/>
  <c r="J122"/>
  <c i="2" r="BK194"/>
  <c r="BK188"/>
  <c r="BK184"/>
  <c r="J181"/>
  <c r="J178"/>
  <c r="J175"/>
  <c r="BK172"/>
  <c r="BK160"/>
  <c r="J157"/>
  <c r="BK150"/>
  <c r="BK147"/>
  <c r="BK140"/>
  <c r="J136"/>
  <c r="J131"/>
  <c r="J125"/>
  <c i="3" r="BK192"/>
  <c r="J188"/>
  <c r="BK184"/>
  <c r="BK178"/>
  <c r="BK172"/>
  <c r="BK169"/>
  <c r="J161"/>
  <c r="J155"/>
  <c r="J137"/>
  <c r="J133"/>
  <c r="J129"/>
  <c r="BK125"/>
  <c i="2" r="BK203"/>
  <c r="BK200"/>
  <c r="BK197"/>
  <c r="BK191"/>
  <c r="J172"/>
  <c r="J160"/>
  <c r="J147"/>
  <c r="J140"/>
  <c r="BK128"/>
  <c i="1" r="AS94"/>
  <c i="5" r="J128"/>
  <c i="4" r="BK216"/>
  <c r="J216"/>
  <c r="BK212"/>
  <c r="J212"/>
  <c r="BK209"/>
  <c r="J209"/>
  <c r="BK205"/>
  <c r="J205"/>
  <c r="BK202"/>
  <c r="J202"/>
  <c r="BK199"/>
  <c r="J199"/>
  <c r="BK196"/>
  <c r="J196"/>
  <c r="BK193"/>
  <c r="J193"/>
  <c r="BK190"/>
  <c r="J190"/>
  <c r="BK187"/>
  <c r="J187"/>
  <c r="BK184"/>
  <c r="J184"/>
  <c r="BK181"/>
  <c r="J181"/>
  <c r="BK177"/>
  <c r="J177"/>
  <c r="BK173"/>
  <c r="J173"/>
  <c r="BK169"/>
  <c r="J169"/>
  <c r="BK165"/>
  <c r="J165"/>
  <c r="BK161"/>
  <c r="J161"/>
  <c r="BK157"/>
  <c r="J157"/>
  <c r="BK154"/>
  <c r="J154"/>
  <c r="BK150"/>
  <c r="J150"/>
  <c r="BK146"/>
  <c r="J146"/>
  <c r="BK143"/>
  <c r="J143"/>
  <c r="BK140"/>
  <c r="J140"/>
  <c r="BK137"/>
  <c r="J137"/>
  <c r="BK134"/>
  <c r="J134"/>
  <c r="BK131"/>
  <c r="J131"/>
  <c r="BK128"/>
  <c r="J128"/>
  <c r="BK125"/>
  <c r="J125"/>
  <c r="BK122"/>
  <c r="J122"/>
  <c i="3" r="J192"/>
  <c r="BK188"/>
  <c r="BK181"/>
  <c r="J178"/>
  <c r="BK175"/>
  <c r="J172"/>
  <c r="BK165"/>
  <c r="BK161"/>
  <c r="BK158"/>
  <c r="J144"/>
  <c r="BK140"/>
  <c r="BK129"/>
  <c r="BK122"/>
  <c i="2" r="J203"/>
  <c r="J200"/>
  <c r="J194"/>
  <c r="J191"/>
  <c r="J188"/>
  <c r="BK181"/>
  <c r="J165"/>
  <c r="J154"/>
  <c r="BK144"/>
  <c r="BK136"/>
  <c r="J133"/>
  <c r="BK131"/>
  <c r="BK122"/>
  <c i="5" r="BK128"/>
  <c r="J122"/>
  <c r="BK119"/>
  <c i="3" r="J199"/>
  <c r="BK195"/>
  <c r="J184"/>
  <c r="J175"/>
  <c r="BK155"/>
  <c r="J151"/>
  <c r="BK148"/>
  <c r="BK144"/>
  <c r="J140"/>
  <c r="J125"/>
  <c i="2" r="J197"/>
  <c r="J184"/>
  <c r="BK178"/>
  <c r="BK175"/>
  <c r="BK165"/>
  <c r="BK157"/>
  <c r="BK154"/>
  <c r="J150"/>
  <c r="J144"/>
  <c r="BK133"/>
  <c r="J128"/>
  <c r="BK125"/>
  <c r="J122"/>
  <c l="1" r="P121"/>
  <c r="P120"/>
  <c r="BK187"/>
  <c r="J187"/>
  <c r="J99"/>
  <c r="T187"/>
  <c i="3" r="T121"/>
  <c r="T120"/>
  <c i="4" r="BK121"/>
  <c r="BK120"/>
  <c r="J120"/>
  <c r="J97"/>
  <c r="P121"/>
  <c r="P120"/>
  <c r="T121"/>
  <c r="T120"/>
  <c r="P208"/>
  <c r="R208"/>
  <c i="5" r="R118"/>
  <c r="R117"/>
  <c i="3" r="BK121"/>
  <c r="J121"/>
  <c r="J98"/>
  <c r="BK191"/>
  <c r="J191"/>
  <c r="J99"/>
  <c r="R191"/>
  <c i="4" r="R121"/>
  <c r="R120"/>
  <c r="R119"/>
  <c r="BK208"/>
  <c r="J208"/>
  <c r="J99"/>
  <c r="T208"/>
  <c i="5" r="BK118"/>
  <c r="BK117"/>
  <c r="J117"/>
  <c r="J96"/>
  <c i="2" r="BK121"/>
  <c r="BK120"/>
  <c r="J120"/>
  <c r="J97"/>
  <c r="T121"/>
  <c r="T120"/>
  <c r="T119"/>
  <c r="R187"/>
  <c i="3" r="R121"/>
  <c r="R120"/>
  <c r="R119"/>
  <c r="P191"/>
  <c i="5" r="P118"/>
  <c r="P117"/>
  <c i="1" r="AU98"/>
  <c i="2" r="R121"/>
  <c r="R120"/>
  <c r="R119"/>
  <c r="P187"/>
  <c i="3" r="P121"/>
  <c r="P120"/>
  <c r="P119"/>
  <c i="1" r="AU96"/>
  <c i="3" r="T191"/>
  <c i="5" r="T118"/>
  <c r="T117"/>
  <c i="2" r="E85"/>
  <c r="J89"/>
  <c r="J92"/>
  <c r="J115"/>
  <c r="BE128"/>
  <c r="BE144"/>
  <c r="BE184"/>
  <c r="BE194"/>
  <c r="BE200"/>
  <c i="3" r="J91"/>
  <c r="J113"/>
  <c r="F116"/>
  <c r="BE125"/>
  <c r="BE129"/>
  <c r="BE133"/>
  <c r="BE158"/>
  <c r="BE165"/>
  <c r="BE169"/>
  <c r="BE184"/>
  <c r="BE188"/>
  <c i="5" r="E85"/>
  <c r="F91"/>
  <c r="F92"/>
  <c r="J92"/>
  <c r="J111"/>
  <c r="J113"/>
  <c i="2" r="F91"/>
  <c r="F116"/>
  <c r="BE125"/>
  <c r="BE147"/>
  <c r="BE154"/>
  <c r="BE157"/>
  <c r="BE165"/>
  <c r="BE172"/>
  <c r="BE203"/>
  <c i="3" r="E85"/>
  <c r="F91"/>
  <c r="J92"/>
  <c r="BE148"/>
  <c r="BE178"/>
  <c r="BE195"/>
  <c i="4" r="E85"/>
  <c r="J89"/>
  <c r="J91"/>
  <c r="F92"/>
  <c r="BE122"/>
  <c r="BE125"/>
  <c r="BE128"/>
  <c r="BE131"/>
  <c r="BE134"/>
  <c r="BE137"/>
  <c r="BE140"/>
  <c r="BE143"/>
  <c r="BE146"/>
  <c r="BE150"/>
  <c r="BE154"/>
  <c r="BE157"/>
  <c r="BE161"/>
  <c r="BE165"/>
  <c r="BE169"/>
  <c r="BE173"/>
  <c r="BE177"/>
  <c r="BE181"/>
  <c r="BE184"/>
  <c r="BE187"/>
  <c r="BE190"/>
  <c r="BE193"/>
  <c r="BE196"/>
  <c r="BE199"/>
  <c r="BE202"/>
  <c r="BE205"/>
  <c r="BE209"/>
  <c r="BE212"/>
  <c r="BE216"/>
  <c i="5" r="BE128"/>
  <c i="2" r="BE122"/>
  <c r="BE131"/>
  <c r="BE140"/>
  <c r="BE150"/>
  <c r="BE160"/>
  <c r="BE175"/>
  <c r="BE178"/>
  <c r="BE181"/>
  <c r="BE188"/>
  <c i="3" r="BE137"/>
  <c r="BE140"/>
  <c r="BE151"/>
  <c r="BE155"/>
  <c r="BE175"/>
  <c i="2" r="BE133"/>
  <c r="BE136"/>
  <c r="BE191"/>
  <c r="BE197"/>
  <c i="3" r="BE122"/>
  <c r="BE144"/>
  <c r="BE161"/>
  <c r="BE172"/>
  <c r="BE181"/>
  <c r="BE192"/>
  <c r="BE199"/>
  <c i="5" r="BE119"/>
  <c r="BE122"/>
  <c r="BE125"/>
  <c i="2" r="J34"/>
  <c i="1" r="AW95"/>
  <c i="5" r="F35"/>
  <c i="1" r="BB98"/>
  <c i="2" r="F35"/>
  <c i="1" r="BB95"/>
  <c i="4" r="F36"/>
  <c i="1" r="BC97"/>
  <c i="2" r="F36"/>
  <c i="1" r="BC95"/>
  <c i="3" r="F37"/>
  <c i="1" r="BD96"/>
  <c i="2" r="F37"/>
  <c i="1" r="BD95"/>
  <c i="4" r="F35"/>
  <c i="1" r="BB97"/>
  <c i="4" r="F37"/>
  <c i="1" r="BD97"/>
  <c i="3" r="J34"/>
  <c i="1" r="AW96"/>
  <c i="5" r="F36"/>
  <c i="1" r="BC98"/>
  <c i="3" r="F34"/>
  <c i="1" r="BA96"/>
  <c i="3" r="F35"/>
  <c i="1" r="BB96"/>
  <c i="4" r="J34"/>
  <c i="1" r="AW97"/>
  <c i="5" r="J34"/>
  <c i="1" r="AW98"/>
  <c i="5" r="F37"/>
  <c i="1" r="BD98"/>
  <c i="5" r="F34"/>
  <c i="1" r="BA98"/>
  <c i="3" r="F36"/>
  <c i="1" r="BC96"/>
  <c i="4" r="F34"/>
  <c i="1" r="BA97"/>
  <c i="2" r="F34"/>
  <c i="1" r="BA95"/>
  <c i="4" l="1" r="T119"/>
  <c r="P119"/>
  <c i="1" r="AU97"/>
  <c i="3" r="T119"/>
  <c i="2" r="P119"/>
  <c i="1" r="AU95"/>
  <c i="2" r="BK119"/>
  <c r="J119"/>
  <c r="J121"/>
  <c r="J98"/>
  <c i="4" r="J121"/>
  <c r="J98"/>
  <c i="3" r="BK120"/>
  <c r="BK119"/>
  <c r="J119"/>
  <c i="4" r="BK119"/>
  <c r="J119"/>
  <c r="J96"/>
  <c i="5" r="J118"/>
  <c r="J97"/>
  <c r="J30"/>
  <c i="1" r="AG98"/>
  <c i="5" r="F33"/>
  <c i="1" r="AZ98"/>
  <c i="4" r="J33"/>
  <c i="1" r="AV97"/>
  <c r="AT97"/>
  <c i="5" r="J33"/>
  <c i="1" r="AV98"/>
  <c r="AT98"/>
  <c r="BB94"/>
  <c r="W31"/>
  <c r="BA94"/>
  <c r="AW94"/>
  <c r="AK30"/>
  <c i="3" r="J33"/>
  <c i="1" r="AV96"/>
  <c r="AT96"/>
  <c i="2" r="F33"/>
  <c i="1" r="AZ95"/>
  <c i="2" r="J30"/>
  <c i="1" r="AG95"/>
  <c i="3" r="J30"/>
  <c i="1" r="AG96"/>
  <c r="AN96"/>
  <c i="2" r="J33"/>
  <c i="1" r="AV95"/>
  <c r="AT95"/>
  <c r="BD94"/>
  <c r="W33"/>
  <c i="3" r="F33"/>
  <c i="1" r="AZ96"/>
  <c r="BC94"/>
  <c r="W32"/>
  <c i="4" r="F33"/>
  <c i="1" r="AZ97"/>
  <c i="5" l="1" r="J39"/>
  <c i="2" r="J39"/>
  <c i="3" r="J39"/>
  <c r="J96"/>
  <c r="J120"/>
  <c r="J97"/>
  <c i="2" r="J96"/>
  <c i="1" r="AN98"/>
  <c r="AN95"/>
  <c r="AZ94"/>
  <c r="W29"/>
  <c i="4" r="J30"/>
  <c i="1" r="AG97"/>
  <c r="AN97"/>
  <c r="AX94"/>
  <c r="AU94"/>
  <c r="AY94"/>
  <c r="W30"/>
  <c i="4" l="1" r="J39"/>
  <c i="1"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<sst xmlns="http://schemas.openxmlformats.org/spreadsheetml/2006/main">
  <si>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</si>
  <si>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</si>
  <si>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</si>
  <si>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</si>
  <si>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</si>
  <si>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{25ea009d-a614-4366-9983-3a96773dd7c9}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</si>
  <si>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</si>
  <si>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</si>
  <si>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</si>
  <si>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</si>
  <si>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</si>
  <si>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</si>
  <si>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</si>
  <si>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</si>
  <si>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</si>
  <si>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</si>
  <si>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</si>
  <si>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15- Oprava trati v úseku Čisovice Dobříš</t>
  </si>
  <si>
    <t>KSO:</t>
  </si>
  <si>
    <t>CC-CZ:</t>
  </si>
  <si>
    <t>Místo:</t>
  </si>
  <si>
    <t xml:space="preserve"> </t>
  </si>
  <si>
    <t>Datum:</t>
  </si>
  <si>
    <t>22. 5. 2020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</si>
  <si>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</si>
  <si>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</si>
  <si>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</si>
  <si>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</si>
  <si>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</si>
  <si>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</si>
  <si>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</si>
  <si>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</si>
  <si>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</si>
  <si>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Jan Marušák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</si>
  <si>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</si>
  <si>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</si>
  <si>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</si>
  <si>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</si>
  <si>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</si>
  <si>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</si>
  <si>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</si>
  <si>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</si>
  <si>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</si>
  <si>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</si>
  <si>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</si>
  <si>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</si>
  <si>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</si>
  <si>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</si>
  <si>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</si>
  <si>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</si>
  <si>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</si>
  <si>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</si>
  <si>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</si>
  <si>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</si>
  <si>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</si>
  <si>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</si>
  <si>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</si>
  <si>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</si>
  <si>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</si>
  <si>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</si>
  <si>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</si>
  <si>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</si>
  <si>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</si>
  <si>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</si>
  <si>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</si>
  <si>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</si>
  <si>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</si>
  <si>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</si>
  <si>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</si>
  <si>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</si>
  <si>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</si>
  <si>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</si>
  <si>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</si>
  <si>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</si>
  <si>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</si>
  <si>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</si>
  <si>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</si>
  <si>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</si>
  <si>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</si>
  <si>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</si>
  <si>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</si>
  <si>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Čisovice - MNíšek p B. km 16,692 - 18,270</t>
  </si>
  <si>
    <t>STA</t>
  </si>
  <si>
    <t>1</t>
  </si>
  <si>
    <t>{c423c011-a425-44eb-8769-668ff6a7bbaf}</t>
  </si>
  <si>
    <t>2</t>
  </si>
  <si>
    <t>02</t>
  </si>
  <si>
    <t>Oprava Mníšek p.B. - Nová Ves p Pl. km 12,411 - 13,000</t>
  </si>
  <si>
    <t>{99e82cc9-8594-4225-9fa7-39bcd2746c06}</t>
  </si>
  <si>
    <t>03</t>
  </si>
  <si>
    <t xml:space="preserve">Nahrazení výhybek vč.3, 4  kol. poli v žst. Mníšek p/B</t>
  </si>
  <si>
    <t>{3a419a1a-252e-48bd-b7fb-0810aab72c10}</t>
  </si>
  <si>
    <t>04</t>
  </si>
  <si>
    <t>VRN</t>
  </si>
  <si>
    <t>{dbce3d1d-6602-43f1-8b27-ea4405918b35}</t>
  </si>
  <si>
    <t>KRYCÍ LIST SOUPISU PRACÍ</t>
  </si>
  <si>
    <t>Objekt:</t>
  </si>
  <si>
    <t>01 - Oprava Čisovice - MNíšek p B. km 16,692 - 18,270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</si>
  <si>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</si>
  <si>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</si>
  <si>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</si>
  <si>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</si>
  <si>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</si>
  <si>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</si>
  <si>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</si>
  <si>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</si>
  <si>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</si>
  <si>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</si>
  <si>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</si>
  <si>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</si>
  <si>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</si>
  <si>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</si>
  <si>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</si>
  <si>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</si>
  <si>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</si>
  <si>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</si>
  <si>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</si>
  <si>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</si>
  <si>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</si>
  <si>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</si>
  <si>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</si>
  <si>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</si>
  <si>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</si>
  <si>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</si>
  <si>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</si>
  <si>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</si>
  <si>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</si>
  <si>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m2</t>
  </si>
  <si>
    <t>4</t>
  </si>
  <si>
    <t>-243888920</t>
  </si>
  <si>
    <t>VV</t>
  </si>
  <si>
    <t>(18270-16692)*0,5*2</t>
  </si>
  <si>
    <t>Součet</t>
  </si>
  <si>
    <t>5905060010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</si>
  <si>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</si>
  <si>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m3</t>
  </si>
  <si>
    <t>-2056895757</t>
  </si>
  <si>
    <t>(18270-16692)*2</t>
  </si>
  <si>
    <t>3</t>
  </si>
  <si>
    <t>5905065010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</si>
  <si>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</si>
  <si>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-1606489387</t>
  </si>
  <si>
    <t>(18270-16692)*3,5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</si>
  <si>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</si>
  <si>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</si>
  <si>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393196168</t>
  </si>
  <si>
    <t>M</t>
  </si>
  <si>
    <t>5955101005</t>
  </si>
  <si>
    <t>Kamenivo drcené štěrk frakce 31,5/63 třídy min. BII</t>
  </si>
  <si>
    <t>t</t>
  </si>
  <si>
    <t>8</t>
  </si>
  <si>
    <t>1885090511</t>
  </si>
  <si>
    <t>3156*1,8</t>
  </si>
  <si>
    <t>6</t>
  </si>
  <si>
    <t>5957104025</t>
  </si>
  <si>
    <t>Kolejnicové pásy třídy R260 tv. 49 E1 délky 75 metrů</t>
  </si>
  <si>
    <t>kus</t>
  </si>
  <si>
    <t>-1759126041</t>
  </si>
  <si>
    <t>Neoceňovat dodá ST Phaz</t>
  </si>
  <si>
    <t>(18270-16692)/75*2+0,92</t>
  </si>
  <si>
    <t>7</t>
  </si>
  <si>
    <t>5956140030</t>
  </si>
  <si>
    <t>Pražec betonový příčný vystrojený včetně kompletů tv. B 91S/2 (S)</t>
  </si>
  <si>
    <t>-1977082971</t>
  </si>
  <si>
    <t>(18270-16692)/25*42+0,96</t>
  </si>
  <si>
    <t>5906130400</t>
  </si>
  <si>
    <t>Montáž kolejového roštu v ose koleje pražce betonové vystrojené tv. S49 rozdělení "u". Poznámka: 1. V cenách jsou započteny náklady na manipulaci a montáž KR, u pražců dřevěných nevystrojených i na vrtání pražců. 2. V cenách nejsou obsaženy náklady na dodávku materiálu.</t>
  </si>
  <si>
    <t>km</t>
  </si>
  <si>
    <t>1521362575</t>
  </si>
  <si>
    <t>(18,270-16,692)</t>
  </si>
  <si>
    <t>9</t>
  </si>
  <si>
    <t>5906135070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</si>
  <si>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</si>
  <si>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-1824177223</t>
  </si>
  <si>
    <t>10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</si>
  <si>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</si>
  <si>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</si>
  <si>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1899126082</t>
  </si>
  <si>
    <t>P</t>
  </si>
  <si>
    <t>Poznámka k položce:_x000d_
Kilometr koleje=km</t>
  </si>
  <si>
    <t>(18,270-16,692)*3</t>
  </si>
  <si>
    <t>11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</si>
  <si>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</si>
  <si>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</si>
  <si>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</si>
  <si>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-190363120</t>
  </si>
  <si>
    <t>(18270-16692)/75*2+1,92</t>
  </si>
  <si>
    <t>12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</si>
  <si>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</si>
  <si>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</si>
  <si>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m</t>
  </si>
  <si>
    <t>263969489</t>
  </si>
  <si>
    <t>Poznámka k položce:_x000d_
Metr kolejnice=m</t>
  </si>
  <si>
    <t>13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</si>
  <si>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</si>
  <si>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</si>
  <si>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1811023039</t>
  </si>
  <si>
    <t>(17325-17250)/25*38</t>
  </si>
  <si>
    <t>(17600-17480)/25*38/2+0,8</t>
  </si>
  <si>
    <t>(17865-17670)/25*38+0,6</t>
  </si>
  <si>
    <t>14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</si>
  <si>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</si>
  <si>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</si>
  <si>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1908249303</t>
  </si>
  <si>
    <t>(16800-16720)/25*42+0,6</t>
  </si>
  <si>
    <t>(17190-17055)/25*42+0,2</t>
  </si>
  <si>
    <t>(17320-17260)/25*42/3+0,4</t>
  </si>
  <si>
    <t>(17860-17686)/25*42/3+0,56</t>
  </si>
  <si>
    <t>(18260-18082)/25*42+0,96</t>
  </si>
  <si>
    <t>5960101000</t>
  </si>
  <si>
    <t>Pražcové kotvy TDHB pro pražec betonový B 91</t>
  </si>
  <si>
    <t>-283823029</t>
  </si>
  <si>
    <t>794</t>
  </si>
  <si>
    <t>16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</si>
  <si>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</si>
  <si>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</si>
  <si>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-481531483</t>
  </si>
  <si>
    <t>(18460-16692)*0,6</t>
  </si>
  <si>
    <t>17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</si>
  <si>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</si>
  <si>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</si>
  <si>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-88670424</t>
  </si>
  <si>
    <t>650</t>
  </si>
  <si>
    <t>18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</si>
  <si>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</si>
  <si>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</si>
  <si>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-1981449752</t>
  </si>
  <si>
    <t>(18270-16692)/25*6,434</t>
  </si>
  <si>
    <t>25</t>
  </si>
  <si>
    <t>5999015020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</si>
  <si>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</si>
  <si>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-19515490</t>
  </si>
  <si>
    <t>(18270-16692)/25*15,457</t>
  </si>
  <si>
    <t>OST</t>
  </si>
  <si>
    <t>Ostatní</t>
  </si>
  <si>
    <t>19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</si>
  <si>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</si>
  <si>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</si>
  <si>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512</t>
  </si>
  <si>
    <t>90502450</t>
  </si>
  <si>
    <t>7,972</t>
  </si>
  <si>
    <t>20</t>
  </si>
  <si>
    <t>9902300100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</si>
  <si>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</si>
  <si>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-1772428922</t>
  </si>
  <si>
    <t>9902300500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</si>
  <si>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</si>
  <si>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-886909858</t>
  </si>
  <si>
    <t>5680,8</t>
  </si>
  <si>
    <t>22</t>
  </si>
  <si>
    <t>9902400100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</si>
  <si>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</si>
  <si>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1761557323</t>
  </si>
  <si>
    <t>159,283"kolejnice</t>
  </si>
  <si>
    <t>23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</si>
  <si>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</si>
  <si>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</si>
  <si>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-158323449</t>
  </si>
  <si>
    <t>867,204</t>
  </si>
  <si>
    <t>24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</si>
  <si>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</si>
  <si>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</si>
  <si>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816487158</t>
  </si>
  <si>
    <t>02 - Oprava Mníšek p.B. - Nová Ves p Pl. km 12,411 - 13,000</t>
  </si>
  <si>
    <t>-243944679</t>
  </si>
  <si>
    <t>589*1</t>
  </si>
  <si>
    <t>989455233</t>
  </si>
  <si>
    <t>2120,4</t>
  </si>
  <si>
    <t>-25"investice</t>
  </si>
  <si>
    <t>1196396708</t>
  </si>
  <si>
    <t>(13000-12411)*3,5</t>
  </si>
  <si>
    <t>-(25*3,5)"investice</t>
  </si>
  <si>
    <t>-559287896</t>
  </si>
  <si>
    <t>(13000-12411)*2</t>
  </si>
  <si>
    <t>-(25*2)"25m investice</t>
  </si>
  <si>
    <t>2019739194</t>
  </si>
  <si>
    <t>1128*1,8</t>
  </si>
  <si>
    <t>5956213065</t>
  </si>
  <si>
    <t xml:space="preserve">Pražec betonový příčný vystrojený  užitý tv. SB 8 P</t>
  </si>
  <si>
    <t>2092014846</t>
  </si>
  <si>
    <t>(13000-12411)/25*42+0,48</t>
  </si>
  <si>
    <t>5957201010</t>
  </si>
  <si>
    <t>Kolejnice užité tv. S49</t>
  </si>
  <si>
    <t>819941963</t>
  </si>
  <si>
    <t>16*75</t>
  </si>
  <si>
    <t>5958128010</t>
  </si>
  <si>
    <t>Komplety ŽS 4 (šroub RS 1, matice M 24, podložka Fe6, svěrka ŽS4)</t>
  </si>
  <si>
    <t>-539113628</t>
  </si>
  <si>
    <t>990*4</t>
  </si>
  <si>
    <t>5958158005</t>
  </si>
  <si>
    <t xml:space="preserve">Podložka pryžová pod patu kolejnice S49  183/126/6</t>
  </si>
  <si>
    <t>687284941</t>
  </si>
  <si>
    <t>990*2</t>
  </si>
  <si>
    <t>-170557989</t>
  </si>
  <si>
    <t>0,589</t>
  </si>
  <si>
    <t>-1865664553</t>
  </si>
  <si>
    <t>(13,000-12,411)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</si>
  <si>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</si>
  <si>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</si>
  <si>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45612050</t>
  </si>
  <si>
    <t>589*2</t>
  </si>
  <si>
    <t>-(2*25)"investice</t>
  </si>
  <si>
    <t>167002477</t>
  </si>
  <si>
    <t>(13,000-12,411)*3</t>
  </si>
  <si>
    <t>1879424317</t>
  </si>
  <si>
    <t>(13000-12411)/100*10+1,1</t>
  </si>
  <si>
    <t>257425343</t>
  </si>
  <si>
    <t>1687054456</t>
  </si>
  <si>
    <t>130</t>
  </si>
  <si>
    <t>-888897328</t>
  </si>
  <si>
    <t>(13000-12411)*0,6</t>
  </si>
  <si>
    <t>-231609090</t>
  </si>
  <si>
    <t>500</t>
  </si>
  <si>
    <t>1769778161</t>
  </si>
  <si>
    <t>(13000-12411)/25*6,725</t>
  </si>
  <si>
    <t>-6,725"investice</t>
  </si>
  <si>
    <t>968555008</t>
  </si>
  <si>
    <t>364,167</t>
  </si>
  <si>
    <t>-173672946</t>
  </si>
  <si>
    <t>600</t>
  </si>
  <si>
    <t>-709202998</t>
  </si>
  <si>
    <t>štěrk</t>
  </si>
  <si>
    <t>2030,4</t>
  </si>
  <si>
    <t>754034304</t>
  </si>
  <si>
    <t xml:space="preserve">03 - Nahrazení výhybek vč.3, 4  kol. poli v žst. Mníšek p/B</t>
  </si>
  <si>
    <t>5905023020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</si>
  <si>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</si>
  <si>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-4845933</t>
  </si>
  <si>
    <t>4*30*0,5</t>
  </si>
  <si>
    <t>5955101013</t>
  </si>
  <si>
    <t>Kamenivo drcené štěrkodrť frakce 0/4</t>
  </si>
  <si>
    <t>2142710052</t>
  </si>
  <si>
    <t>60*0,05*2</t>
  </si>
  <si>
    <t>5905055010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</si>
  <si>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</si>
  <si>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-632579160</t>
  </si>
  <si>
    <t>30*2*3,5*0,3</t>
  </si>
  <si>
    <t>-437682565</t>
  </si>
  <si>
    <t>2*30*1,1</t>
  </si>
  <si>
    <t>1660127211</t>
  </si>
  <si>
    <t>2*30*3,5</t>
  </si>
  <si>
    <t>-517247206</t>
  </si>
  <si>
    <t>66</t>
  </si>
  <si>
    <t>-980085837</t>
  </si>
  <si>
    <t>66*1,8</t>
  </si>
  <si>
    <t>5906130380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</si>
  <si>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</si>
  <si>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-1294774753</t>
  </si>
  <si>
    <t>2*0,03</t>
  </si>
  <si>
    <t>1486653938</t>
  </si>
  <si>
    <t>30/25*38+0,4</t>
  </si>
  <si>
    <t>-458495485</t>
  </si>
  <si>
    <t>30*4</t>
  </si>
  <si>
    <t>-1542030523</t>
  </si>
  <si>
    <t>36*4</t>
  </si>
  <si>
    <t>-406196454</t>
  </si>
  <si>
    <t>46*2</t>
  </si>
  <si>
    <t>5956213035</t>
  </si>
  <si>
    <t xml:space="preserve">Pražec betonový příčný vystrojený  užitý SB5</t>
  </si>
  <si>
    <t>-1075243635</t>
  </si>
  <si>
    <t>5958237000</t>
  </si>
  <si>
    <t>Šroub svěrkový užitý T5</t>
  </si>
  <si>
    <t>1907212999</t>
  </si>
  <si>
    <t>5958252005</t>
  </si>
  <si>
    <t>Matice užitá M24</t>
  </si>
  <si>
    <t>-1990412198</t>
  </si>
  <si>
    <t>5958255000</t>
  </si>
  <si>
    <t>Podložka užitá Uls 6</t>
  </si>
  <si>
    <t>119890945</t>
  </si>
  <si>
    <t>5958258000</t>
  </si>
  <si>
    <t>Vložka užitá M</t>
  </si>
  <si>
    <t>-947590870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</si>
  <si>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</si>
  <si>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</si>
  <si>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-1343065865</t>
  </si>
  <si>
    <t>2*0,03+2*0,02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</si>
  <si>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</si>
  <si>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</si>
  <si>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-665726126</t>
  </si>
  <si>
    <t>2*6</t>
  </si>
  <si>
    <t>5910040210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</si>
  <si>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</si>
  <si>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1547481787</t>
  </si>
  <si>
    <t>4*200</t>
  </si>
  <si>
    <t>5911655050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</si>
  <si>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</si>
  <si>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-899062341</t>
  </si>
  <si>
    <t>48</t>
  </si>
  <si>
    <t>5911655060</t>
  </si>
  <si>
    <t>Demontáž jednoduché výhybky na úložišti dřevěné pražce soustavy A. Poznámka: 1. V cenách jsou započteny náklady na demontáž do součástí, manipulaci, naložení na dopravní prostředek a uložení vyzískaného materiálu na úložišti.</t>
  </si>
  <si>
    <t>1191363947</t>
  </si>
  <si>
    <t>40</t>
  </si>
  <si>
    <t>29</t>
  </si>
  <si>
    <t>5911663050</t>
  </si>
  <si>
    <t>Demontáž jednoduché kolejové spojky na úložišti dřevěné pražce soustavy T. Poznámka: 1. V cenách jsou započteny náklady na demontáž do součástí, manipulaci, naložení na dopravní prostředek a uložení vyzískaného materiálu na úložišti.</t>
  </si>
  <si>
    <t>1704430572</t>
  </si>
  <si>
    <t>222784306</t>
  </si>
  <si>
    <t>200</t>
  </si>
  <si>
    <t>154590381</t>
  </si>
  <si>
    <t>9,5*2</t>
  </si>
  <si>
    <t>-1013294610</t>
  </si>
  <si>
    <t>18,5*2</t>
  </si>
  <si>
    <t>26</t>
  </si>
  <si>
    <t>910489648</t>
  </si>
  <si>
    <t>63*1,8</t>
  </si>
  <si>
    <t>27</t>
  </si>
  <si>
    <t>-444970114</t>
  </si>
  <si>
    <t>28</t>
  </si>
  <si>
    <t>-1016105070</t>
  </si>
  <si>
    <t>04 - VRN</t>
  </si>
  <si>
    <t>VRN - Vedlejší rozpočtové náklady</t>
  </si>
  <si>
    <t>Vedlejší rozpočtové náklady</t>
  </si>
  <si>
    <t>022101001</t>
  </si>
  <si>
    <t>Geodetické práce Geodetické práce před opravou</t>
  </si>
  <si>
    <t>kpl</t>
  </si>
  <si>
    <t>1835437126</t>
  </si>
  <si>
    <t>022111001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</si>
  <si>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</si>
  <si>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2144187563</t>
  </si>
  <si>
    <t>1,9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</si>
  <si>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</si>
  <si>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</si>
  <si>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-918105099</t>
  </si>
  <si>
    <t>023113011</t>
  </si>
  <si>
    <t>Projektové práce Technický projekt zajištění PPK s optimalizací nivelety/osy koleje trať dvoukolejná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</si>
  <si>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-1822222768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</si>
</sst>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15- Oprava trati v úseku Čisovice Dobříš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22. 5. 2020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Ing. Aleš Bednář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Jan Marušák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Oprava Čisovice - MN...'!J30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Oprava Čisovice - MN...'!P119</f>
        <v>0</v>
      </c>
      <c r="AV95" s="128">
        <f>'01 - Oprava Čisovice - MN...'!J33</f>
        <v>0</v>
      </c>
      <c r="AW95" s="128">
        <f>'01 - Oprava Čisovice - MN...'!J34</f>
        <v>0</v>
      </c>
      <c r="AX95" s="128">
        <f>'01 - Oprava Čisovice - MN...'!J35</f>
        <v>0</v>
      </c>
      <c r="AY95" s="128">
        <f>'01 - Oprava Čisovice - MN...'!J36</f>
        <v>0</v>
      </c>
      <c r="AZ95" s="128">
        <f>'01 - Oprava Čisovice - MN...'!F33</f>
        <v>0</v>
      </c>
      <c r="BA95" s="128">
        <f>'01 - Oprava Čisovice - MN...'!F34</f>
        <v>0</v>
      </c>
      <c r="BB95" s="128">
        <f>'01 - Oprava Čisovice - MN...'!F35</f>
        <v>0</v>
      </c>
      <c r="BC95" s="128">
        <f>'01 - Oprava Čisovice - MN...'!F36</f>
        <v>0</v>
      </c>
      <c r="BD95" s="130">
        <f>'01 - Oprava Čisovice - MN...'!F37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Oprava Mníšek p.B. -...'!J30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Oprava Mníšek p.B. -...'!P119</f>
        <v>0</v>
      </c>
      <c r="AV96" s="128">
        <f>'02 - Oprava Mníšek p.B. -...'!J33</f>
        <v>0</v>
      </c>
      <c r="AW96" s="128">
        <f>'02 - Oprava Mníšek p.B. -...'!J34</f>
        <v>0</v>
      </c>
      <c r="AX96" s="128">
        <f>'02 - Oprava Mníšek p.B. -...'!J35</f>
        <v>0</v>
      </c>
      <c r="AY96" s="128">
        <f>'02 - Oprava Mníšek p.B. -...'!J36</f>
        <v>0</v>
      </c>
      <c r="AZ96" s="128">
        <f>'02 - Oprava Mníšek p.B. -...'!F33</f>
        <v>0</v>
      </c>
      <c r="BA96" s="128">
        <f>'02 - Oprava Mníšek p.B. -...'!F34</f>
        <v>0</v>
      </c>
      <c r="BB96" s="128">
        <f>'02 - Oprava Mníšek p.B. -...'!F35</f>
        <v>0</v>
      </c>
      <c r="BC96" s="128">
        <f>'02 - Oprava Mníšek p.B. -...'!F36</f>
        <v>0</v>
      </c>
      <c r="BD96" s="130">
        <f>'02 - Oprava Mníšek p.B. -...'!F37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Nahrazení výhybek vč...'!J30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'03 - Nahrazení výhybek vč...'!P119</f>
        <v>0</v>
      </c>
      <c r="AV97" s="128">
        <f>'03 - Nahrazení výhybek vč...'!J33</f>
        <v>0</v>
      </c>
      <c r="AW97" s="128">
        <f>'03 - Nahrazení výhybek vč...'!J34</f>
        <v>0</v>
      </c>
      <c r="AX97" s="128">
        <f>'03 - Nahrazení výhybek vč...'!J35</f>
        <v>0</v>
      </c>
      <c r="AY97" s="128">
        <f>'03 - Nahrazení výhybek vč...'!J36</f>
        <v>0</v>
      </c>
      <c r="AZ97" s="128">
        <f>'03 - Nahrazení výhybek vč...'!F33</f>
        <v>0</v>
      </c>
      <c r="BA97" s="128">
        <f>'03 - Nahrazení výhybek vč...'!F34</f>
        <v>0</v>
      </c>
      <c r="BB97" s="128">
        <f>'03 - Nahrazení výhybek vč...'!F35</f>
        <v>0</v>
      </c>
      <c r="BC97" s="128">
        <f>'03 - Nahrazení výhybek vč...'!F36</f>
        <v>0</v>
      </c>
      <c r="BD97" s="130">
        <f>'03 - Nahrazení výhybek vč...'!F37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VRN'!J30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32">
        <v>0</v>
      </c>
      <c r="AT98" s="133">
        <f>ROUND(SUM(AV98:AW98),2)</f>
        <v>0</v>
      </c>
      <c r="AU98" s="134">
        <f>'04 - VRN'!P117</f>
        <v>0</v>
      </c>
      <c r="AV98" s="133">
        <f>'04 - VRN'!J33</f>
        <v>0</v>
      </c>
      <c r="AW98" s="133">
        <f>'04 - VRN'!J34</f>
        <v>0</v>
      </c>
      <c r="AX98" s="133">
        <f>'04 - VRN'!J35</f>
        <v>0</v>
      </c>
      <c r="AY98" s="133">
        <f>'04 - VRN'!J36</f>
        <v>0</v>
      </c>
      <c r="AZ98" s="133">
        <f>'04 - VRN'!F33</f>
        <v>0</v>
      </c>
      <c r="BA98" s="133">
        <f>'04 - VRN'!F34</f>
        <v>0</v>
      </c>
      <c r="BB98" s="133">
        <f>'04 - VRN'!F35</f>
        <v>0</v>
      </c>
      <c r="BC98" s="133">
        <f>'04 - VRN'!F36</f>
        <v>0</v>
      </c>
      <c r="BD98" s="135">
        <f>'04 - VRN'!F37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5+QDyCSLUYhXVjA9go2w+MAF2y1oBLYrIU9XkIehPMbCtNCOgVbt+RJSEJ1kZqZDnbr0YJ/zBOOqrbsf8tVrmg==" hashValue="7UYY3dDNjr6VRLi2Jnhfodjds2Na+xEG4VjD2YEsNxQjNsYPr7ytK52T9XrYD+UwlYdAH7d0m2pogUUBQwTX7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Oprava Čisovice - MN...'!C2" display="/"/>
    <hyperlink ref="A96" location="'02 - Oprava Mníšek p.B. -...'!C2" display="/"/>
    <hyperlink ref="A97" location="'03 - Nahrazení výhybek vč...'!C2" display="/"/>
    <hyperlink ref="A98" location="'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15- Oprava trati v úseku Čisovice Dobříš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22. 5. 2020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Ing. Aleš Bednář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>Jan Marušák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ROUND((SUM(BE119:BE205)),  2)</f>
        <v>0</v>
      </c>
      <c r="G33" s="38"/>
      <c r="H33" s="38"/>
      <c r="I33" s="162">
        <v>0.20999999999999999</v>
      </c>
      <c r="J33" s="161">
        <f>ROUND(((SUM(BE119:BE205))*I33),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ROUND((SUM(BF119:BF205)),  2)</f>
        <v>0</v>
      </c>
      <c r="G34" s="38"/>
      <c r="H34" s="38"/>
      <c r="I34" s="162">
        <v>0.14999999999999999</v>
      </c>
      <c r="J34" s="161">
        <f>ROUND(((SUM(BF119:BF205))*I34),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ROUND((SUM(BG119:BG205)),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ROUND((SUM(BH119:BH205)),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ROUND((SUM(BI119:BI205)),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15- Oprava trati v úseku Čisovice Dobříš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Oprava Čisovice - MNíšek p B. km 16,692 - 18,270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22. 5. 2020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104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105</v>
      </c>
      <c r="E99" s="196"/>
      <c r="F99" s="196"/>
      <c r="G99" s="196"/>
      <c r="H99" s="196"/>
      <c r="I99" s="197"/>
      <c r="J99" s="198">
        <f>J187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15- Oprava trati v úseku Čisovice Dobříš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01 - Oprava Čisovice - MNíšek p B. km 16,692 - 18,270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147" t="s">
        <v>22</v>
      </c>
      <c r="J113" s="79" t="str">
        <f>IF(J12="","",J12)</f>
        <v>22. 5. 2020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Ing. Aleš Bednář</v>
      </c>
      <c r="G115" s="40"/>
      <c r="H115" s="40"/>
      <c r="I115" s="147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32</v>
      </c>
      <c r="J116" s="36" t="str">
        <f>E24</f>
        <v>Jan Marušák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107</v>
      </c>
      <c r="D118" s="210" t="s">
        <v>60</v>
      </c>
      <c r="E118" s="210" t="s">
        <v>56</v>
      </c>
      <c r="F118" s="210" t="s">
        <v>57</v>
      </c>
      <c r="G118" s="210" t="s">
        <v>108</v>
      </c>
      <c r="H118" s="210" t="s">
        <v>109</v>
      </c>
      <c r="I118" s="211" t="s">
        <v>110</v>
      </c>
      <c r="J118" s="212" t="s">
        <v>100</v>
      </c>
      <c r="K118" s="213" t="s">
        <v>111</v>
      </c>
      <c r="L118" s="214"/>
      <c r="M118" s="100" t="s">
        <v>1</v>
      </c>
      <c r="N118" s="101" t="s">
        <v>39</v>
      </c>
      <c r="O118" s="101" t="s">
        <v>112</v>
      </c>
      <c r="P118" s="101" t="s">
        <v>113</v>
      </c>
      <c r="Q118" s="101" t="s">
        <v>114</v>
      </c>
      <c r="R118" s="101" t="s">
        <v>115</v>
      </c>
      <c r="S118" s="101" t="s">
        <v>116</v>
      </c>
      <c r="T118" s="102" t="s">
        <v>117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118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P120+P187</f>
        <v>0</v>
      </c>
      <c r="Q119" s="104"/>
      <c r="R119" s="217">
        <f>R120+R187</f>
        <v>6715.2585100000006</v>
      </c>
      <c r="S119" s="104"/>
      <c r="T119" s="218">
        <f>T120+T187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102</v>
      </c>
      <c r="BK119" s="219">
        <f>BK120+BK187</f>
        <v>0</v>
      </c>
    </row>
    <row r="120" s="12" customFormat="1" ht="25.92" customHeight="1">
      <c r="A120" s="12"/>
      <c r="B120" s="220"/>
      <c r="C120" s="221"/>
      <c r="D120" s="222" t="s">
        <v>74</v>
      </c>
      <c r="E120" s="223" t="s">
        <v>119</v>
      </c>
      <c r="F120" s="223" t="s">
        <v>120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</f>
        <v>0</v>
      </c>
      <c r="Q120" s="228"/>
      <c r="R120" s="229">
        <f>R121</f>
        <v>6715.2585100000006</v>
      </c>
      <c r="S120" s="228"/>
      <c r="T120" s="23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83</v>
      </c>
      <c r="AT120" s="232" t="s">
        <v>74</v>
      </c>
      <c r="AU120" s="232" t="s">
        <v>75</v>
      </c>
      <c r="AY120" s="231" t="s">
        <v>121</v>
      </c>
      <c r="BK120" s="233">
        <f>BK121</f>
        <v>0</v>
      </c>
    </row>
    <row r="121" s="12" customFormat="1" ht="22.8" customHeight="1">
      <c r="A121" s="12"/>
      <c r="B121" s="220"/>
      <c r="C121" s="221"/>
      <c r="D121" s="222" t="s">
        <v>74</v>
      </c>
      <c r="E121" s="234" t="s">
        <v>122</v>
      </c>
      <c r="F121" s="234" t="s">
        <v>123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SUM(P122:P186)</f>
        <v>0</v>
      </c>
      <c r="Q121" s="228"/>
      <c r="R121" s="229">
        <f>SUM(R122:R186)</f>
        <v>6715.2585100000006</v>
      </c>
      <c r="S121" s="228"/>
      <c r="T121" s="230">
        <f>SUM(T122:T186)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83</v>
      </c>
      <c r="AY121" s="231" t="s">
        <v>121</v>
      </c>
      <c r="BK121" s="233">
        <f>SUM(BK122:BK186)</f>
        <v>0</v>
      </c>
    </row>
    <row r="122" s="2" customFormat="1" ht="55.5" customHeight="1">
      <c r="A122" s="38"/>
      <c r="B122" s="39"/>
      <c r="C122" s="236" t="s">
        <v>83</v>
      </c>
      <c r="D122" s="236" t="s">
        <v>124</v>
      </c>
      <c r="E122" s="237" t="s">
        <v>125</v>
      </c>
      <c r="F122" s="238" t="s">
        <v>126</v>
      </c>
      <c r="G122" s="239" t="s">
        <v>127</v>
      </c>
      <c r="H122" s="240">
        <v>1578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40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128</v>
      </c>
      <c r="AT122" s="248" t="s">
        <v>124</v>
      </c>
      <c r="AU122" s="248" t="s">
        <v>85</v>
      </c>
      <c r="AY122" s="17" t="s">
        <v>121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83</v>
      </c>
      <c r="BK122" s="249">
        <f>ROUND(I122*H122,2)</f>
        <v>0</v>
      </c>
      <c r="BL122" s="17" t="s">
        <v>128</v>
      </c>
      <c r="BM122" s="248" t="s">
        <v>129</v>
      </c>
    </row>
    <row r="123" s="13" customFormat="1">
      <c r="A123" s="13"/>
      <c r="B123" s="250"/>
      <c r="C123" s="251"/>
      <c r="D123" s="252" t="s">
        <v>130</v>
      </c>
      <c r="E123" s="253" t="s">
        <v>1</v>
      </c>
      <c r="F123" s="254" t="s">
        <v>131</v>
      </c>
      <c r="G123" s="251"/>
      <c r="H123" s="255">
        <v>1578</v>
      </c>
      <c r="I123" s="256"/>
      <c r="J123" s="251"/>
      <c r="K123" s="251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130</v>
      </c>
      <c r="AU123" s="261" t="s">
        <v>85</v>
      </c>
      <c r="AV123" s="13" t="s">
        <v>85</v>
      </c>
      <c r="AW123" s="13" t="s">
        <v>31</v>
      </c>
      <c r="AX123" s="13" t="s">
        <v>75</v>
      </c>
      <c r="AY123" s="261" t="s">
        <v>121</v>
      </c>
    </row>
    <row r="124" s="14" customFormat="1">
      <c r="A124" s="14"/>
      <c r="B124" s="262"/>
      <c r="C124" s="263"/>
      <c r="D124" s="252" t="s">
        <v>130</v>
      </c>
      <c r="E124" s="264" t="s">
        <v>1</v>
      </c>
      <c r="F124" s="265" t="s">
        <v>132</v>
      </c>
      <c r="G124" s="263"/>
      <c r="H124" s="266">
        <v>1578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2" t="s">
        <v>130</v>
      </c>
      <c r="AU124" s="272" t="s">
        <v>85</v>
      </c>
      <c r="AV124" s="14" t="s">
        <v>128</v>
      </c>
      <c r="AW124" s="14" t="s">
        <v>31</v>
      </c>
      <c r="AX124" s="14" t="s">
        <v>83</v>
      </c>
      <c r="AY124" s="272" t="s">
        <v>121</v>
      </c>
    </row>
    <row r="125" s="2" customFormat="1" ht="100.5" customHeight="1">
      <c r="A125" s="38"/>
      <c r="B125" s="39"/>
      <c r="C125" s="236" t="s">
        <v>85</v>
      </c>
      <c r="D125" s="236" t="s">
        <v>124</v>
      </c>
      <c r="E125" s="237" t="s">
        <v>133</v>
      </c>
      <c r="F125" s="238" t="s">
        <v>134</v>
      </c>
      <c r="G125" s="239" t="s">
        <v>135</v>
      </c>
      <c r="H125" s="240">
        <v>3156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40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128</v>
      </c>
      <c r="AT125" s="248" t="s">
        <v>124</v>
      </c>
      <c r="AU125" s="248" t="s">
        <v>85</v>
      </c>
      <c r="AY125" s="17" t="s">
        <v>121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128</v>
      </c>
      <c r="BM125" s="248" t="s">
        <v>136</v>
      </c>
    </row>
    <row r="126" s="13" customFormat="1">
      <c r="A126" s="13"/>
      <c r="B126" s="250"/>
      <c r="C126" s="251"/>
      <c r="D126" s="252" t="s">
        <v>130</v>
      </c>
      <c r="E126" s="253" t="s">
        <v>1</v>
      </c>
      <c r="F126" s="254" t="s">
        <v>137</v>
      </c>
      <c r="G126" s="251"/>
      <c r="H126" s="255">
        <v>3156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130</v>
      </c>
      <c r="AU126" s="261" t="s">
        <v>85</v>
      </c>
      <c r="AV126" s="13" t="s">
        <v>85</v>
      </c>
      <c r="AW126" s="13" t="s">
        <v>31</v>
      </c>
      <c r="AX126" s="13" t="s">
        <v>75</v>
      </c>
      <c r="AY126" s="261" t="s">
        <v>121</v>
      </c>
    </row>
    <row r="127" s="14" customFormat="1">
      <c r="A127" s="14"/>
      <c r="B127" s="262"/>
      <c r="C127" s="263"/>
      <c r="D127" s="252" t="s">
        <v>130</v>
      </c>
      <c r="E127" s="264" t="s">
        <v>1</v>
      </c>
      <c r="F127" s="265" t="s">
        <v>132</v>
      </c>
      <c r="G127" s="263"/>
      <c r="H127" s="266">
        <v>3156</v>
      </c>
      <c r="I127" s="267"/>
      <c r="J127" s="263"/>
      <c r="K127" s="263"/>
      <c r="L127" s="268"/>
      <c r="M127" s="269"/>
      <c r="N127" s="270"/>
      <c r="O127" s="270"/>
      <c r="P127" s="270"/>
      <c r="Q127" s="270"/>
      <c r="R127" s="270"/>
      <c r="S127" s="270"/>
      <c r="T127" s="27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130</v>
      </c>
      <c r="AU127" s="272" t="s">
        <v>85</v>
      </c>
      <c r="AV127" s="14" t="s">
        <v>128</v>
      </c>
      <c r="AW127" s="14" t="s">
        <v>31</v>
      </c>
      <c r="AX127" s="14" t="s">
        <v>83</v>
      </c>
      <c r="AY127" s="272" t="s">
        <v>121</v>
      </c>
    </row>
    <row r="128" s="2" customFormat="1" ht="55.5" customHeight="1">
      <c r="A128" s="38"/>
      <c r="B128" s="39"/>
      <c r="C128" s="236" t="s">
        <v>138</v>
      </c>
      <c r="D128" s="236" t="s">
        <v>124</v>
      </c>
      <c r="E128" s="237" t="s">
        <v>139</v>
      </c>
      <c r="F128" s="238" t="s">
        <v>140</v>
      </c>
      <c r="G128" s="239" t="s">
        <v>127</v>
      </c>
      <c r="H128" s="240">
        <v>5523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40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128</v>
      </c>
      <c r="AT128" s="248" t="s">
        <v>124</v>
      </c>
      <c r="AU128" s="248" t="s">
        <v>85</v>
      </c>
      <c r="AY128" s="17" t="s">
        <v>121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83</v>
      </c>
      <c r="BK128" s="249">
        <f>ROUND(I128*H128,2)</f>
        <v>0</v>
      </c>
      <c r="BL128" s="17" t="s">
        <v>128</v>
      </c>
      <c r="BM128" s="248" t="s">
        <v>141</v>
      </c>
    </row>
    <row r="129" s="13" customFormat="1">
      <c r="A129" s="13"/>
      <c r="B129" s="250"/>
      <c r="C129" s="251"/>
      <c r="D129" s="252" t="s">
        <v>130</v>
      </c>
      <c r="E129" s="253" t="s">
        <v>1</v>
      </c>
      <c r="F129" s="254" t="s">
        <v>142</v>
      </c>
      <c r="G129" s="251"/>
      <c r="H129" s="255">
        <v>5523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130</v>
      </c>
      <c r="AU129" s="261" t="s">
        <v>85</v>
      </c>
      <c r="AV129" s="13" t="s">
        <v>85</v>
      </c>
      <c r="AW129" s="13" t="s">
        <v>31</v>
      </c>
      <c r="AX129" s="13" t="s">
        <v>75</v>
      </c>
      <c r="AY129" s="261" t="s">
        <v>121</v>
      </c>
    </row>
    <row r="130" s="14" customFormat="1">
      <c r="A130" s="14"/>
      <c r="B130" s="262"/>
      <c r="C130" s="263"/>
      <c r="D130" s="252" t="s">
        <v>130</v>
      </c>
      <c r="E130" s="264" t="s">
        <v>1</v>
      </c>
      <c r="F130" s="265" t="s">
        <v>132</v>
      </c>
      <c r="G130" s="263"/>
      <c r="H130" s="266">
        <v>5523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130</v>
      </c>
      <c r="AU130" s="272" t="s">
        <v>85</v>
      </c>
      <c r="AV130" s="14" t="s">
        <v>128</v>
      </c>
      <c r="AW130" s="14" t="s">
        <v>31</v>
      </c>
      <c r="AX130" s="14" t="s">
        <v>83</v>
      </c>
      <c r="AY130" s="272" t="s">
        <v>121</v>
      </c>
    </row>
    <row r="131" s="2" customFormat="1" ht="66.75" customHeight="1">
      <c r="A131" s="38"/>
      <c r="B131" s="39"/>
      <c r="C131" s="236" t="s">
        <v>128</v>
      </c>
      <c r="D131" s="236" t="s">
        <v>124</v>
      </c>
      <c r="E131" s="237" t="s">
        <v>143</v>
      </c>
      <c r="F131" s="238" t="s">
        <v>144</v>
      </c>
      <c r="G131" s="239" t="s">
        <v>135</v>
      </c>
      <c r="H131" s="240">
        <v>3156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40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128</v>
      </c>
      <c r="AT131" s="248" t="s">
        <v>124</v>
      </c>
      <c r="AU131" s="248" t="s">
        <v>85</v>
      </c>
      <c r="AY131" s="17" t="s">
        <v>121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83</v>
      </c>
      <c r="BK131" s="249">
        <f>ROUND(I131*H131,2)</f>
        <v>0</v>
      </c>
      <c r="BL131" s="17" t="s">
        <v>128</v>
      </c>
      <c r="BM131" s="248" t="s">
        <v>145</v>
      </c>
    </row>
    <row r="132" s="13" customFormat="1">
      <c r="A132" s="13"/>
      <c r="B132" s="250"/>
      <c r="C132" s="251"/>
      <c r="D132" s="252" t="s">
        <v>130</v>
      </c>
      <c r="E132" s="253" t="s">
        <v>1</v>
      </c>
      <c r="F132" s="254" t="s">
        <v>137</v>
      </c>
      <c r="G132" s="251"/>
      <c r="H132" s="255">
        <v>3156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130</v>
      </c>
      <c r="AU132" s="261" t="s">
        <v>85</v>
      </c>
      <c r="AV132" s="13" t="s">
        <v>85</v>
      </c>
      <c r="AW132" s="13" t="s">
        <v>31</v>
      </c>
      <c r="AX132" s="13" t="s">
        <v>83</v>
      </c>
      <c r="AY132" s="261" t="s">
        <v>121</v>
      </c>
    </row>
    <row r="133" s="2" customFormat="1" ht="16.5" customHeight="1">
      <c r="A133" s="38"/>
      <c r="B133" s="39"/>
      <c r="C133" s="273" t="s">
        <v>122</v>
      </c>
      <c r="D133" s="273" t="s">
        <v>146</v>
      </c>
      <c r="E133" s="274" t="s">
        <v>147</v>
      </c>
      <c r="F133" s="275" t="s">
        <v>148</v>
      </c>
      <c r="G133" s="276" t="s">
        <v>149</v>
      </c>
      <c r="H133" s="277">
        <v>5680.8000000000002</v>
      </c>
      <c r="I133" s="278"/>
      <c r="J133" s="279">
        <f>ROUND(I133*H133,2)</f>
        <v>0</v>
      </c>
      <c r="K133" s="280"/>
      <c r="L133" s="281"/>
      <c r="M133" s="282" t="s">
        <v>1</v>
      </c>
      <c r="N133" s="283" t="s">
        <v>40</v>
      </c>
      <c r="O133" s="91"/>
      <c r="P133" s="246">
        <f>O133*H133</f>
        <v>0</v>
      </c>
      <c r="Q133" s="246">
        <v>1</v>
      </c>
      <c r="R133" s="246">
        <f>Q133*H133</f>
        <v>5680.8000000000002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150</v>
      </c>
      <c r="AT133" s="248" t="s">
        <v>146</v>
      </c>
      <c r="AU133" s="248" t="s">
        <v>85</v>
      </c>
      <c r="AY133" s="17" t="s">
        <v>121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83</v>
      </c>
      <c r="BK133" s="249">
        <f>ROUND(I133*H133,2)</f>
        <v>0</v>
      </c>
      <c r="BL133" s="17" t="s">
        <v>128</v>
      </c>
      <c r="BM133" s="248" t="s">
        <v>151</v>
      </c>
    </row>
    <row r="134" s="13" customFormat="1">
      <c r="A134" s="13"/>
      <c r="B134" s="250"/>
      <c r="C134" s="251"/>
      <c r="D134" s="252" t="s">
        <v>130</v>
      </c>
      <c r="E134" s="253" t="s">
        <v>1</v>
      </c>
      <c r="F134" s="254" t="s">
        <v>152</v>
      </c>
      <c r="G134" s="251"/>
      <c r="H134" s="255">
        <v>5680.8000000000002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130</v>
      </c>
      <c r="AU134" s="261" t="s">
        <v>85</v>
      </c>
      <c r="AV134" s="13" t="s">
        <v>85</v>
      </c>
      <c r="AW134" s="13" t="s">
        <v>31</v>
      </c>
      <c r="AX134" s="13" t="s">
        <v>75</v>
      </c>
      <c r="AY134" s="261" t="s">
        <v>121</v>
      </c>
    </row>
    <row r="135" s="14" customFormat="1">
      <c r="A135" s="14"/>
      <c r="B135" s="262"/>
      <c r="C135" s="263"/>
      <c r="D135" s="252" t="s">
        <v>130</v>
      </c>
      <c r="E135" s="264" t="s">
        <v>1</v>
      </c>
      <c r="F135" s="265" t="s">
        <v>132</v>
      </c>
      <c r="G135" s="263"/>
      <c r="H135" s="266">
        <v>5680.8000000000002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130</v>
      </c>
      <c r="AU135" s="272" t="s">
        <v>85</v>
      </c>
      <c r="AV135" s="14" t="s">
        <v>128</v>
      </c>
      <c r="AW135" s="14" t="s">
        <v>31</v>
      </c>
      <c r="AX135" s="14" t="s">
        <v>83</v>
      </c>
      <c r="AY135" s="272" t="s">
        <v>121</v>
      </c>
    </row>
    <row r="136" s="2" customFormat="1" ht="16.5" customHeight="1">
      <c r="A136" s="38"/>
      <c r="B136" s="39"/>
      <c r="C136" s="273" t="s">
        <v>153</v>
      </c>
      <c r="D136" s="273" t="s">
        <v>146</v>
      </c>
      <c r="E136" s="274" t="s">
        <v>154</v>
      </c>
      <c r="F136" s="275" t="s">
        <v>155</v>
      </c>
      <c r="G136" s="276" t="s">
        <v>156</v>
      </c>
      <c r="H136" s="277">
        <v>43</v>
      </c>
      <c r="I136" s="278"/>
      <c r="J136" s="279">
        <f>ROUND(I136*H136,2)</f>
        <v>0</v>
      </c>
      <c r="K136" s="280"/>
      <c r="L136" s="281"/>
      <c r="M136" s="282" t="s">
        <v>1</v>
      </c>
      <c r="N136" s="283" t="s">
        <v>40</v>
      </c>
      <c r="O136" s="91"/>
      <c r="P136" s="246">
        <f>O136*H136</f>
        <v>0</v>
      </c>
      <c r="Q136" s="246">
        <v>3.70425</v>
      </c>
      <c r="R136" s="246">
        <f>Q136*H136</f>
        <v>159.28274999999999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150</v>
      </c>
      <c r="AT136" s="248" t="s">
        <v>146</v>
      </c>
      <c r="AU136" s="248" t="s">
        <v>85</v>
      </c>
      <c r="AY136" s="17" t="s">
        <v>121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83</v>
      </c>
      <c r="BK136" s="249">
        <f>ROUND(I136*H136,2)</f>
        <v>0</v>
      </c>
      <c r="BL136" s="17" t="s">
        <v>128</v>
      </c>
      <c r="BM136" s="248" t="s">
        <v>157</v>
      </c>
    </row>
    <row r="137" s="15" customFormat="1">
      <c r="A137" s="15"/>
      <c r="B137" s="284"/>
      <c r="C137" s="285"/>
      <c r="D137" s="252" t="s">
        <v>130</v>
      </c>
      <c r="E137" s="286" t="s">
        <v>1</v>
      </c>
      <c r="F137" s="287" t="s">
        <v>158</v>
      </c>
      <c r="G137" s="285"/>
      <c r="H137" s="286" t="s">
        <v>1</v>
      </c>
      <c r="I137" s="288"/>
      <c r="J137" s="285"/>
      <c r="K137" s="285"/>
      <c r="L137" s="289"/>
      <c r="M137" s="290"/>
      <c r="N137" s="291"/>
      <c r="O137" s="291"/>
      <c r="P137" s="291"/>
      <c r="Q137" s="291"/>
      <c r="R137" s="291"/>
      <c r="S137" s="291"/>
      <c r="T137" s="29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93" t="s">
        <v>130</v>
      </c>
      <c r="AU137" s="293" t="s">
        <v>85</v>
      </c>
      <c r="AV137" s="15" t="s">
        <v>83</v>
      </c>
      <c r="AW137" s="15" t="s">
        <v>31</v>
      </c>
      <c r="AX137" s="15" t="s">
        <v>75</v>
      </c>
      <c r="AY137" s="293" t="s">
        <v>121</v>
      </c>
    </row>
    <row r="138" s="13" customFormat="1">
      <c r="A138" s="13"/>
      <c r="B138" s="250"/>
      <c r="C138" s="251"/>
      <c r="D138" s="252" t="s">
        <v>130</v>
      </c>
      <c r="E138" s="253" t="s">
        <v>1</v>
      </c>
      <c r="F138" s="254" t="s">
        <v>159</v>
      </c>
      <c r="G138" s="251"/>
      <c r="H138" s="255">
        <v>43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130</v>
      </c>
      <c r="AU138" s="261" t="s">
        <v>85</v>
      </c>
      <c r="AV138" s="13" t="s">
        <v>85</v>
      </c>
      <c r="AW138" s="13" t="s">
        <v>31</v>
      </c>
      <c r="AX138" s="13" t="s">
        <v>75</v>
      </c>
      <c r="AY138" s="261" t="s">
        <v>121</v>
      </c>
    </row>
    <row r="139" s="14" customFormat="1">
      <c r="A139" s="14"/>
      <c r="B139" s="262"/>
      <c r="C139" s="263"/>
      <c r="D139" s="252" t="s">
        <v>130</v>
      </c>
      <c r="E139" s="264" t="s">
        <v>1</v>
      </c>
      <c r="F139" s="265" t="s">
        <v>132</v>
      </c>
      <c r="G139" s="263"/>
      <c r="H139" s="266">
        <v>43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130</v>
      </c>
      <c r="AU139" s="272" t="s">
        <v>85</v>
      </c>
      <c r="AV139" s="14" t="s">
        <v>128</v>
      </c>
      <c r="AW139" s="14" t="s">
        <v>31</v>
      </c>
      <c r="AX139" s="14" t="s">
        <v>83</v>
      </c>
      <c r="AY139" s="272" t="s">
        <v>121</v>
      </c>
    </row>
    <row r="140" s="2" customFormat="1" ht="21.75" customHeight="1">
      <c r="A140" s="38"/>
      <c r="B140" s="39"/>
      <c r="C140" s="273" t="s">
        <v>160</v>
      </c>
      <c r="D140" s="273" t="s">
        <v>146</v>
      </c>
      <c r="E140" s="274" t="s">
        <v>161</v>
      </c>
      <c r="F140" s="275" t="s">
        <v>162</v>
      </c>
      <c r="G140" s="276" t="s">
        <v>156</v>
      </c>
      <c r="H140" s="277">
        <v>2652</v>
      </c>
      <c r="I140" s="278"/>
      <c r="J140" s="279">
        <f>ROUND(I140*H140,2)</f>
        <v>0</v>
      </c>
      <c r="K140" s="280"/>
      <c r="L140" s="281"/>
      <c r="M140" s="282" t="s">
        <v>1</v>
      </c>
      <c r="N140" s="283" t="s">
        <v>40</v>
      </c>
      <c r="O140" s="91"/>
      <c r="P140" s="246">
        <f>O140*H140</f>
        <v>0</v>
      </c>
      <c r="Q140" s="246">
        <v>0.32700000000000001</v>
      </c>
      <c r="R140" s="246">
        <f>Q140*H140</f>
        <v>867.20400000000006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150</v>
      </c>
      <c r="AT140" s="248" t="s">
        <v>146</v>
      </c>
      <c r="AU140" s="248" t="s">
        <v>85</v>
      </c>
      <c r="AY140" s="17" t="s">
        <v>121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83</v>
      </c>
      <c r="BK140" s="249">
        <f>ROUND(I140*H140,2)</f>
        <v>0</v>
      </c>
      <c r="BL140" s="17" t="s">
        <v>128</v>
      </c>
      <c r="BM140" s="248" t="s">
        <v>163</v>
      </c>
    </row>
    <row r="141" s="15" customFormat="1">
      <c r="A141" s="15"/>
      <c r="B141" s="284"/>
      <c r="C141" s="285"/>
      <c r="D141" s="252" t="s">
        <v>130</v>
      </c>
      <c r="E141" s="286" t="s">
        <v>1</v>
      </c>
      <c r="F141" s="287" t="s">
        <v>158</v>
      </c>
      <c r="G141" s="285"/>
      <c r="H141" s="286" t="s">
        <v>1</v>
      </c>
      <c r="I141" s="288"/>
      <c r="J141" s="285"/>
      <c r="K141" s="285"/>
      <c r="L141" s="289"/>
      <c r="M141" s="290"/>
      <c r="N141" s="291"/>
      <c r="O141" s="291"/>
      <c r="P141" s="291"/>
      <c r="Q141" s="291"/>
      <c r="R141" s="291"/>
      <c r="S141" s="291"/>
      <c r="T141" s="29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93" t="s">
        <v>130</v>
      </c>
      <c r="AU141" s="293" t="s">
        <v>85</v>
      </c>
      <c r="AV141" s="15" t="s">
        <v>83</v>
      </c>
      <c r="AW141" s="15" t="s">
        <v>31</v>
      </c>
      <c r="AX141" s="15" t="s">
        <v>75</v>
      </c>
      <c r="AY141" s="293" t="s">
        <v>121</v>
      </c>
    </row>
    <row r="142" s="13" customFormat="1">
      <c r="A142" s="13"/>
      <c r="B142" s="250"/>
      <c r="C142" s="251"/>
      <c r="D142" s="252" t="s">
        <v>130</v>
      </c>
      <c r="E142" s="253" t="s">
        <v>1</v>
      </c>
      <c r="F142" s="254" t="s">
        <v>164</v>
      </c>
      <c r="G142" s="251"/>
      <c r="H142" s="255">
        <v>2652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130</v>
      </c>
      <c r="AU142" s="261" t="s">
        <v>85</v>
      </c>
      <c r="AV142" s="13" t="s">
        <v>85</v>
      </c>
      <c r="AW142" s="13" t="s">
        <v>31</v>
      </c>
      <c r="AX142" s="13" t="s">
        <v>75</v>
      </c>
      <c r="AY142" s="261" t="s">
        <v>121</v>
      </c>
    </row>
    <row r="143" s="14" customFormat="1">
      <c r="A143" s="14"/>
      <c r="B143" s="262"/>
      <c r="C143" s="263"/>
      <c r="D143" s="252" t="s">
        <v>130</v>
      </c>
      <c r="E143" s="264" t="s">
        <v>1</v>
      </c>
      <c r="F143" s="265" t="s">
        <v>132</v>
      </c>
      <c r="G143" s="263"/>
      <c r="H143" s="266">
        <v>2652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130</v>
      </c>
      <c r="AU143" s="272" t="s">
        <v>85</v>
      </c>
      <c r="AV143" s="14" t="s">
        <v>128</v>
      </c>
      <c r="AW143" s="14" t="s">
        <v>31</v>
      </c>
      <c r="AX143" s="14" t="s">
        <v>83</v>
      </c>
      <c r="AY143" s="272" t="s">
        <v>121</v>
      </c>
    </row>
    <row r="144" s="2" customFormat="1" ht="66.75" customHeight="1">
      <c r="A144" s="38"/>
      <c r="B144" s="39"/>
      <c r="C144" s="236" t="s">
        <v>150</v>
      </c>
      <c r="D144" s="236" t="s">
        <v>124</v>
      </c>
      <c r="E144" s="237" t="s">
        <v>165</v>
      </c>
      <c r="F144" s="238" t="s">
        <v>166</v>
      </c>
      <c r="G144" s="239" t="s">
        <v>167</v>
      </c>
      <c r="H144" s="240">
        <v>1.5780000000000001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40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128</v>
      </c>
      <c r="AT144" s="248" t="s">
        <v>124</v>
      </c>
      <c r="AU144" s="248" t="s">
        <v>85</v>
      </c>
      <c r="AY144" s="17" t="s">
        <v>121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83</v>
      </c>
      <c r="BK144" s="249">
        <f>ROUND(I144*H144,2)</f>
        <v>0</v>
      </c>
      <c r="BL144" s="17" t="s">
        <v>128</v>
      </c>
      <c r="BM144" s="248" t="s">
        <v>168</v>
      </c>
    </row>
    <row r="145" s="13" customFormat="1">
      <c r="A145" s="13"/>
      <c r="B145" s="250"/>
      <c r="C145" s="251"/>
      <c r="D145" s="252" t="s">
        <v>130</v>
      </c>
      <c r="E145" s="253" t="s">
        <v>1</v>
      </c>
      <c r="F145" s="254" t="s">
        <v>169</v>
      </c>
      <c r="G145" s="251"/>
      <c r="H145" s="255">
        <v>1.5780000000000001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130</v>
      </c>
      <c r="AU145" s="261" t="s">
        <v>85</v>
      </c>
      <c r="AV145" s="13" t="s">
        <v>85</v>
      </c>
      <c r="AW145" s="13" t="s">
        <v>31</v>
      </c>
      <c r="AX145" s="13" t="s">
        <v>75</v>
      </c>
      <c r="AY145" s="261" t="s">
        <v>121</v>
      </c>
    </row>
    <row r="146" s="14" customFormat="1">
      <c r="A146" s="14"/>
      <c r="B146" s="262"/>
      <c r="C146" s="263"/>
      <c r="D146" s="252" t="s">
        <v>130</v>
      </c>
      <c r="E146" s="264" t="s">
        <v>1</v>
      </c>
      <c r="F146" s="265" t="s">
        <v>132</v>
      </c>
      <c r="G146" s="263"/>
      <c r="H146" s="266">
        <v>1.5780000000000001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130</v>
      </c>
      <c r="AU146" s="272" t="s">
        <v>85</v>
      </c>
      <c r="AV146" s="14" t="s">
        <v>128</v>
      </c>
      <c r="AW146" s="14" t="s">
        <v>31</v>
      </c>
      <c r="AX146" s="14" t="s">
        <v>83</v>
      </c>
      <c r="AY146" s="272" t="s">
        <v>121</v>
      </c>
    </row>
    <row r="147" s="2" customFormat="1" ht="78" customHeight="1">
      <c r="A147" s="38"/>
      <c r="B147" s="39"/>
      <c r="C147" s="236" t="s">
        <v>170</v>
      </c>
      <c r="D147" s="236" t="s">
        <v>124</v>
      </c>
      <c r="E147" s="237" t="s">
        <v>171</v>
      </c>
      <c r="F147" s="238" t="s">
        <v>172</v>
      </c>
      <c r="G147" s="239" t="s">
        <v>167</v>
      </c>
      <c r="H147" s="240">
        <v>1.5780000000000001</v>
      </c>
      <c r="I147" s="241"/>
      <c r="J147" s="242">
        <f>ROUND(I147*H147,2)</f>
        <v>0</v>
      </c>
      <c r="K147" s="243"/>
      <c r="L147" s="44"/>
      <c r="M147" s="244" t="s">
        <v>1</v>
      </c>
      <c r="N147" s="245" t="s">
        <v>40</v>
      </c>
      <c r="O147" s="91"/>
      <c r="P147" s="246">
        <f>O147*H147</f>
        <v>0</v>
      </c>
      <c r="Q147" s="246">
        <v>0</v>
      </c>
      <c r="R147" s="246">
        <f>Q147*H147</f>
        <v>0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128</v>
      </c>
      <c r="AT147" s="248" t="s">
        <v>124</v>
      </c>
      <c r="AU147" s="248" t="s">
        <v>85</v>
      </c>
      <c r="AY147" s="17" t="s">
        <v>121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83</v>
      </c>
      <c r="BK147" s="249">
        <f>ROUND(I147*H147,2)</f>
        <v>0</v>
      </c>
      <c r="BL147" s="17" t="s">
        <v>128</v>
      </c>
      <c r="BM147" s="248" t="s">
        <v>173</v>
      </c>
    </row>
    <row r="148" s="13" customFormat="1">
      <c r="A148" s="13"/>
      <c r="B148" s="250"/>
      <c r="C148" s="251"/>
      <c r="D148" s="252" t="s">
        <v>130</v>
      </c>
      <c r="E148" s="253" t="s">
        <v>1</v>
      </c>
      <c r="F148" s="254" t="s">
        <v>169</v>
      </c>
      <c r="G148" s="251"/>
      <c r="H148" s="255">
        <v>1.5780000000000001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130</v>
      </c>
      <c r="AU148" s="261" t="s">
        <v>85</v>
      </c>
      <c r="AV148" s="13" t="s">
        <v>85</v>
      </c>
      <c r="AW148" s="13" t="s">
        <v>31</v>
      </c>
      <c r="AX148" s="13" t="s">
        <v>75</v>
      </c>
      <c r="AY148" s="261" t="s">
        <v>121</v>
      </c>
    </row>
    <row r="149" s="14" customFormat="1">
      <c r="A149" s="14"/>
      <c r="B149" s="262"/>
      <c r="C149" s="263"/>
      <c r="D149" s="252" t="s">
        <v>130</v>
      </c>
      <c r="E149" s="264" t="s">
        <v>1</v>
      </c>
      <c r="F149" s="265" t="s">
        <v>132</v>
      </c>
      <c r="G149" s="263"/>
      <c r="H149" s="266">
        <v>1.5780000000000001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130</v>
      </c>
      <c r="AU149" s="272" t="s">
        <v>85</v>
      </c>
      <c r="AV149" s="14" t="s">
        <v>128</v>
      </c>
      <c r="AW149" s="14" t="s">
        <v>31</v>
      </c>
      <c r="AX149" s="14" t="s">
        <v>83</v>
      </c>
      <c r="AY149" s="272" t="s">
        <v>121</v>
      </c>
    </row>
    <row r="150" s="2" customFormat="1" ht="111.75" customHeight="1">
      <c r="A150" s="38"/>
      <c r="B150" s="39"/>
      <c r="C150" s="236" t="s">
        <v>174</v>
      </c>
      <c r="D150" s="236" t="s">
        <v>124</v>
      </c>
      <c r="E150" s="237" t="s">
        <v>175</v>
      </c>
      <c r="F150" s="238" t="s">
        <v>176</v>
      </c>
      <c r="G150" s="239" t="s">
        <v>167</v>
      </c>
      <c r="H150" s="240">
        <v>4.734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40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128</v>
      </c>
      <c r="AT150" s="248" t="s">
        <v>124</v>
      </c>
      <c r="AU150" s="248" t="s">
        <v>85</v>
      </c>
      <c r="AY150" s="17" t="s">
        <v>121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83</v>
      </c>
      <c r="BK150" s="249">
        <f>ROUND(I150*H150,2)</f>
        <v>0</v>
      </c>
      <c r="BL150" s="17" t="s">
        <v>128</v>
      </c>
      <c r="BM150" s="248" t="s">
        <v>177</v>
      </c>
    </row>
    <row r="151" s="2" customFormat="1">
      <c r="A151" s="38"/>
      <c r="B151" s="39"/>
      <c r="C151" s="40"/>
      <c r="D151" s="252" t="s">
        <v>178</v>
      </c>
      <c r="E151" s="40"/>
      <c r="F151" s="294" t="s">
        <v>179</v>
      </c>
      <c r="G151" s="40"/>
      <c r="H151" s="40"/>
      <c r="I151" s="144"/>
      <c r="J151" s="40"/>
      <c r="K151" s="40"/>
      <c r="L151" s="44"/>
      <c r="M151" s="295"/>
      <c r="N151" s="29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178</v>
      </c>
      <c r="AU151" s="17" t="s">
        <v>85</v>
      </c>
    </row>
    <row r="152" s="13" customFormat="1">
      <c r="A152" s="13"/>
      <c r="B152" s="250"/>
      <c r="C152" s="251"/>
      <c r="D152" s="252" t="s">
        <v>130</v>
      </c>
      <c r="E152" s="253" t="s">
        <v>1</v>
      </c>
      <c r="F152" s="254" t="s">
        <v>180</v>
      </c>
      <c r="G152" s="251"/>
      <c r="H152" s="255">
        <v>4.734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130</v>
      </c>
      <c r="AU152" s="261" t="s">
        <v>85</v>
      </c>
      <c r="AV152" s="13" t="s">
        <v>85</v>
      </c>
      <c r="AW152" s="13" t="s">
        <v>31</v>
      </c>
      <c r="AX152" s="13" t="s">
        <v>75</v>
      </c>
      <c r="AY152" s="261" t="s">
        <v>121</v>
      </c>
    </row>
    <row r="153" s="14" customFormat="1">
      <c r="A153" s="14"/>
      <c r="B153" s="262"/>
      <c r="C153" s="263"/>
      <c r="D153" s="252" t="s">
        <v>130</v>
      </c>
      <c r="E153" s="264" t="s">
        <v>1</v>
      </c>
      <c r="F153" s="265" t="s">
        <v>132</v>
      </c>
      <c r="G153" s="263"/>
      <c r="H153" s="266">
        <v>4.734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130</v>
      </c>
      <c r="AU153" s="272" t="s">
        <v>85</v>
      </c>
      <c r="AV153" s="14" t="s">
        <v>128</v>
      </c>
      <c r="AW153" s="14" t="s">
        <v>31</v>
      </c>
      <c r="AX153" s="14" t="s">
        <v>83</v>
      </c>
      <c r="AY153" s="272" t="s">
        <v>121</v>
      </c>
    </row>
    <row r="154" s="2" customFormat="1" ht="100.5" customHeight="1">
      <c r="A154" s="38"/>
      <c r="B154" s="39"/>
      <c r="C154" s="236" t="s">
        <v>181</v>
      </c>
      <c r="D154" s="236" t="s">
        <v>124</v>
      </c>
      <c r="E154" s="237" t="s">
        <v>182</v>
      </c>
      <c r="F154" s="238" t="s">
        <v>183</v>
      </c>
      <c r="G154" s="239" t="s">
        <v>184</v>
      </c>
      <c r="H154" s="240">
        <v>44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40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128</v>
      </c>
      <c r="AT154" s="248" t="s">
        <v>124</v>
      </c>
      <c r="AU154" s="248" t="s">
        <v>85</v>
      </c>
      <c r="AY154" s="17" t="s">
        <v>121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83</v>
      </c>
      <c r="BK154" s="249">
        <f>ROUND(I154*H154,2)</f>
        <v>0</v>
      </c>
      <c r="BL154" s="17" t="s">
        <v>128</v>
      </c>
      <c r="BM154" s="248" t="s">
        <v>185</v>
      </c>
    </row>
    <row r="155" s="13" customFormat="1">
      <c r="A155" s="13"/>
      <c r="B155" s="250"/>
      <c r="C155" s="251"/>
      <c r="D155" s="252" t="s">
        <v>130</v>
      </c>
      <c r="E155" s="253" t="s">
        <v>1</v>
      </c>
      <c r="F155" s="254" t="s">
        <v>186</v>
      </c>
      <c r="G155" s="251"/>
      <c r="H155" s="255">
        <v>44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130</v>
      </c>
      <c r="AU155" s="261" t="s">
        <v>85</v>
      </c>
      <c r="AV155" s="13" t="s">
        <v>85</v>
      </c>
      <c r="AW155" s="13" t="s">
        <v>31</v>
      </c>
      <c r="AX155" s="13" t="s">
        <v>75</v>
      </c>
      <c r="AY155" s="261" t="s">
        <v>121</v>
      </c>
    </row>
    <row r="156" s="14" customFormat="1">
      <c r="A156" s="14"/>
      <c r="B156" s="262"/>
      <c r="C156" s="263"/>
      <c r="D156" s="252" t="s">
        <v>130</v>
      </c>
      <c r="E156" s="264" t="s">
        <v>1</v>
      </c>
      <c r="F156" s="265" t="s">
        <v>132</v>
      </c>
      <c r="G156" s="263"/>
      <c r="H156" s="266">
        <v>44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130</v>
      </c>
      <c r="AU156" s="272" t="s">
        <v>85</v>
      </c>
      <c r="AV156" s="14" t="s">
        <v>128</v>
      </c>
      <c r="AW156" s="14" t="s">
        <v>31</v>
      </c>
      <c r="AX156" s="14" t="s">
        <v>83</v>
      </c>
      <c r="AY156" s="272" t="s">
        <v>121</v>
      </c>
    </row>
    <row r="157" s="2" customFormat="1" ht="89.25" customHeight="1">
      <c r="A157" s="38"/>
      <c r="B157" s="39"/>
      <c r="C157" s="236" t="s">
        <v>187</v>
      </c>
      <c r="D157" s="236" t="s">
        <v>124</v>
      </c>
      <c r="E157" s="237" t="s">
        <v>188</v>
      </c>
      <c r="F157" s="238" t="s">
        <v>189</v>
      </c>
      <c r="G157" s="239" t="s">
        <v>190</v>
      </c>
      <c r="H157" s="240">
        <v>3156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40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128</v>
      </c>
      <c r="AT157" s="248" t="s">
        <v>124</v>
      </c>
      <c r="AU157" s="248" t="s">
        <v>85</v>
      </c>
      <c r="AY157" s="17" t="s">
        <v>121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83</v>
      </c>
      <c r="BK157" s="249">
        <f>ROUND(I157*H157,2)</f>
        <v>0</v>
      </c>
      <c r="BL157" s="17" t="s">
        <v>128</v>
      </c>
      <c r="BM157" s="248" t="s">
        <v>191</v>
      </c>
    </row>
    <row r="158" s="2" customFormat="1">
      <c r="A158" s="38"/>
      <c r="B158" s="39"/>
      <c r="C158" s="40"/>
      <c r="D158" s="252" t="s">
        <v>178</v>
      </c>
      <c r="E158" s="40"/>
      <c r="F158" s="294" t="s">
        <v>192</v>
      </c>
      <c r="G158" s="40"/>
      <c r="H158" s="40"/>
      <c r="I158" s="144"/>
      <c r="J158" s="40"/>
      <c r="K158" s="40"/>
      <c r="L158" s="44"/>
      <c r="M158" s="295"/>
      <c r="N158" s="296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178</v>
      </c>
      <c r="AU158" s="17" t="s">
        <v>85</v>
      </c>
    </row>
    <row r="159" s="13" customFormat="1">
      <c r="A159" s="13"/>
      <c r="B159" s="250"/>
      <c r="C159" s="251"/>
      <c r="D159" s="252" t="s">
        <v>130</v>
      </c>
      <c r="E159" s="253" t="s">
        <v>1</v>
      </c>
      <c r="F159" s="254" t="s">
        <v>137</v>
      </c>
      <c r="G159" s="251"/>
      <c r="H159" s="255">
        <v>3156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130</v>
      </c>
      <c r="AU159" s="261" t="s">
        <v>85</v>
      </c>
      <c r="AV159" s="13" t="s">
        <v>85</v>
      </c>
      <c r="AW159" s="13" t="s">
        <v>31</v>
      </c>
      <c r="AX159" s="13" t="s">
        <v>83</v>
      </c>
      <c r="AY159" s="261" t="s">
        <v>121</v>
      </c>
    </row>
    <row r="160" s="2" customFormat="1" ht="44.25" customHeight="1">
      <c r="A160" s="38"/>
      <c r="B160" s="39"/>
      <c r="C160" s="236" t="s">
        <v>193</v>
      </c>
      <c r="D160" s="236" t="s">
        <v>124</v>
      </c>
      <c r="E160" s="237" t="s">
        <v>194</v>
      </c>
      <c r="F160" s="238" t="s">
        <v>195</v>
      </c>
      <c r="G160" s="239" t="s">
        <v>156</v>
      </c>
      <c r="H160" s="240">
        <v>503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40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128</v>
      </c>
      <c r="AT160" s="248" t="s">
        <v>124</v>
      </c>
      <c r="AU160" s="248" t="s">
        <v>85</v>
      </c>
      <c r="AY160" s="17" t="s">
        <v>121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83</v>
      </c>
      <c r="BK160" s="249">
        <f>ROUND(I160*H160,2)</f>
        <v>0</v>
      </c>
      <c r="BL160" s="17" t="s">
        <v>128</v>
      </c>
      <c r="BM160" s="248" t="s">
        <v>196</v>
      </c>
    </row>
    <row r="161" s="13" customFormat="1">
      <c r="A161" s="13"/>
      <c r="B161" s="250"/>
      <c r="C161" s="251"/>
      <c r="D161" s="252" t="s">
        <v>130</v>
      </c>
      <c r="E161" s="253" t="s">
        <v>1</v>
      </c>
      <c r="F161" s="254" t="s">
        <v>197</v>
      </c>
      <c r="G161" s="251"/>
      <c r="H161" s="255">
        <v>114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130</v>
      </c>
      <c r="AU161" s="261" t="s">
        <v>85</v>
      </c>
      <c r="AV161" s="13" t="s">
        <v>85</v>
      </c>
      <c r="AW161" s="13" t="s">
        <v>31</v>
      </c>
      <c r="AX161" s="13" t="s">
        <v>75</v>
      </c>
      <c r="AY161" s="261" t="s">
        <v>121</v>
      </c>
    </row>
    <row r="162" s="13" customFormat="1">
      <c r="A162" s="13"/>
      <c r="B162" s="250"/>
      <c r="C162" s="251"/>
      <c r="D162" s="252" t="s">
        <v>130</v>
      </c>
      <c r="E162" s="253" t="s">
        <v>1</v>
      </c>
      <c r="F162" s="254" t="s">
        <v>198</v>
      </c>
      <c r="G162" s="251"/>
      <c r="H162" s="255">
        <v>92</v>
      </c>
      <c r="I162" s="256"/>
      <c r="J162" s="251"/>
      <c r="K162" s="251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130</v>
      </c>
      <c r="AU162" s="261" t="s">
        <v>85</v>
      </c>
      <c r="AV162" s="13" t="s">
        <v>85</v>
      </c>
      <c r="AW162" s="13" t="s">
        <v>31</v>
      </c>
      <c r="AX162" s="13" t="s">
        <v>75</v>
      </c>
      <c r="AY162" s="261" t="s">
        <v>121</v>
      </c>
    </row>
    <row r="163" s="13" customFormat="1">
      <c r="A163" s="13"/>
      <c r="B163" s="250"/>
      <c r="C163" s="251"/>
      <c r="D163" s="252" t="s">
        <v>130</v>
      </c>
      <c r="E163" s="253" t="s">
        <v>1</v>
      </c>
      <c r="F163" s="254" t="s">
        <v>199</v>
      </c>
      <c r="G163" s="251"/>
      <c r="H163" s="255">
        <v>297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130</v>
      </c>
      <c r="AU163" s="261" t="s">
        <v>85</v>
      </c>
      <c r="AV163" s="13" t="s">
        <v>85</v>
      </c>
      <c r="AW163" s="13" t="s">
        <v>31</v>
      </c>
      <c r="AX163" s="13" t="s">
        <v>75</v>
      </c>
      <c r="AY163" s="261" t="s">
        <v>121</v>
      </c>
    </row>
    <row r="164" s="14" customFormat="1">
      <c r="A164" s="14"/>
      <c r="B164" s="262"/>
      <c r="C164" s="263"/>
      <c r="D164" s="252" t="s">
        <v>130</v>
      </c>
      <c r="E164" s="264" t="s">
        <v>1</v>
      </c>
      <c r="F164" s="265" t="s">
        <v>132</v>
      </c>
      <c r="G164" s="263"/>
      <c r="H164" s="266">
        <v>503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130</v>
      </c>
      <c r="AU164" s="272" t="s">
        <v>85</v>
      </c>
      <c r="AV164" s="14" t="s">
        <v>128</v>
      </c>
      <c r="AW164" s="14" t="s">
        <v>31</v>
      </c>
      <c r="AX164" s="14" t="s">
        <v>83</v>
      </c>
      <c r="AY164" s="272" t="s">
        <v>121</v>
      </c>
    </row>
    <row r="165" s="2" customFormat="1" ht="55.5" customHeight="1">
      <c r="A165" s="38"/>
      <c r="B165" s="39"/>
      <c r="C165" s="236" t="s">
        <v>200</v>
      </c>
      <c r="D165" s="236" t="s">
        <v>124</v>
      </c>
      <c r="E165" s="237" t="s">
        <v>201</v>
      </c>
      <c r="F165" s="238" t="s">
        <v>202</v>
      </c>
      <c r="G165" s="239" t="s">
        <v>156</v>
      </c>
      <c r="H165" s="240">
        <v>794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40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128</v>
      </c>
      <c r="AT165" s="248" t="s">
        <v>124</v>
      </c>
      <c r="AU165" s="248" t="s">
        <v>85</v>
      </c>
      <c r="AY165" s="17" t="s">
        <v>121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83</v>
      </c>
      <c r="BK165" s="249">
        <f>ROUND(I165*H165,2)</f>
        <v>0</v>
      </c>
      <c r="BL165" s="17" t="s">
        <v>128</v>
      </c>
      <c r="BM165" s="248" t="s">
        <v>203</v>
      </c>
    </row>
    <row r="166" s="13" customFormat="1">
      <c r="A166" s="13"/>
      <c r="B166" s="250"/>
      <c r="C166" s="251"/>
      <c r="D166" s="252" t="s">
        <v>130</v>
      </c>
      <c r="E166" s="253" t="s">
        <v>1</v>
      </c>
      <c r="F166" s="254" t="s">
        <v>204</v>
      </c>
      <c r="G166" s="251"/>
      <c r="H166" s="255">
        <v>135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130</v>
      </c>
      <c r="AU166" s="261" t="s">
        <v>85</v>
      </c>
      <c r="AV166" s="13" t="s">
        <v>85</v>
      </c>
      <c r="AW166" s="13" t="s">
        <v>31</v>
      </c>
      <c r="AX166" s="13" t="s">
        <v>75</v>
      </c>
      <c r="AY166" s="261" t="s">
        <v>121</v>
      </c>
    </row>
    <row r="167" s="13" customFormat="1">
      <c r="A167" s="13"/>
      <c r="B167" s="250"/>
      <c r="C167" s="251"/>
      <c r="D167" s="252" t="s">
        <v>130</v>
      </c>
      <c r="E167" s="253" t="s">
        <v>1</v>
      </c>
      <c r="F167" s="254" t="s">
        <v>205</v>
      </c>
      <c r="G167" s="251"/>
      <c r="H167" s="255">
        <v>227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130</v>
      </c>
      <c r="AU167" s="261" t="s">
        <v>85</v>
      </c>
      <c r="AV167" s="13" t="s">
        <v>85</v>
      </c>
      <c r="AW167" s="13" t="s">
        <v>31</v>
      </c>
      <c r="AX167" s="13" t="s">
        <v>75</v>
      </c>
      <c r="AY167" s="261" t="s">
        <v>121</v>
      </c>
    </row>
    <row r="168" s="13" customFormat="1">
      <c r="A168" s="13"/>
      <c r="B168" s="250"/>
      <c r="C168" s="251"/>
      <c r="D168" s="252" t="s">
        <v>130</v>
      </c>
      <c r="E168" s="253" t="s">
        <v>1</v>
      </c>
      <c r="F168" s="254" t="s">
        <v>206</v>
      </c>
      <c r="G168" s="251"/>
      <c r="H168" s="255">
        <v>34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130</v>
      </c>
      <c r="AU168" s="261" t="s">
        <v>85</v>
      </c>
      <c r="AV168" s="13" t="s">
        <v>85</v>
      </c>
      <c r="AW168" s="13" t="s">
        <v>31</v>
      </c>
      <c r="AX168" s="13" t="s">
        <v>75</v>
      </c>
      <c r="AY168" s="261" t="s">
        <v>121</v>
      </c>
    </row>
    <row r="169" s="13" customFormat="1">
      <c r="A169" s="13"/>
      <c r="B169" s="250"/>
      <c r="C169" s="251"/>
      <c r="D169" s="252" t="s">
        <v>130</v>
      </c>
      <c r="E169" s="253" t="s">
        <v>1</v>
      </c>
      <c r="F169" s="254" t="s">
        <v>207</v>
      </c>
      <c r="G169" s="251"/>
      <c r="H169" s="255">
        <v>98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130</v>
      </c>
      <c r="AU169" s="261" t="s">
        <v>85</v>
      </c>
      <c r="AV169" s="13" t="s">
        <v>85</v>
      </c>
      <c r="AW169" s="13" t="s">
        <v>31</v>
      </c>
      <c r="AX169" s="13" t="s">
        <v>75</v>
      </c>
      <c r="AY169" s="261" t="s">
        <v>121</v>
      </c>
    </row>
    <row r="170" s="13" customFormat="1">
      <c r="A170" s="13"/>
      <c r="B170" s="250"/>
      <c r="C170" s="251"/>
      <c r="D170" s="252" t="s">
        <v>130</v>
      </c>
      <c r="E170" s="253" t="s">
        <v>1</v>
      </c>
      <c r="F170" s="254" t="s">
        <v>208</v>
      </c>
      <c r="G170" s="251"/>
      <c r="H170" s="255">
        <v>300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130</v>
      </c>
      <c r="AU170" s="261" t="s">
        <v>85</v>
      </c>
      <c r="AV170" s="13" t="s">
        <v>85</v>
      </c>
      <c r="AW170" s="13" t="s">
        <v>31</v>
      </c>
      <c r="AX170" s="13" t="s">
        <v>75</v>
      </c>
      <c r="AY170" s="261" t="s">
        <v>121</v>
      </c>
    </row>
    <row r="171" s="14" customFormat="1">
      <c r="A171" s="14"/>
      <c r="B171" s="262"/>
      <c r="C171" s="263"/>
      <c r="D171" s="252" t="s">
        <v>130</v>
      </c>
      <c r="E171" s="264" t="s">
        <v>1</v>
      </c>
      <c r="F171" s="265" t="s">
        <v>132</v>
      </c>
      <c r="G171" s="263"/>
      <c r="H171" s="266">
        <v>794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2" t="s">
        <v>130</v>
      </c>
      <c r="AU171" s="272" t="s">
        <v>85</v>
      </c>
      <c r="AV171" s="14" t="s">
        <v>128</v>
      </c>
      <c r="AW171" s="14" t="s">
        <v>31</v>
      </c>
      <c r="AX171" s="14" t="s">
        <v>83</v>
      </c>
      <c r="AY171" s="272" t="s">
        <v>121</v>
      </c>
    </row>
    <row r="172" s="2" customFormat="1" ht="16.5" customHeight="1">
      <c r="A172" s="38"/>
      <c r="B172" s="39"/>
      <c r="C172" s="273" t="s">
        <v>8</v>
      </c>
      <c r="D172" s="273" t="s">
        <v>146</v>
      </c>
      <c r="E172" s="274" t="s">
        <v>209</v>
      </c>
      <c r="F172" s="275" t="s">
        <v>210</v>
      </c>
      <c r="G172" s="276" t="s">
        <v>156</v>
      </c>
      <c r="H172" s="277">
        <v>794</v>
      </c>
      <c r="I172" s="278"/>
      <c r="J172" s="279">
        <f>ROUND(I172*H172,2)</f>
        <v>0</v>
      </c>
      <c r="K172" s="280"/>
      <c r="L172" s="281"/>
      <c r="M172" s="282" t="s">
        <v>1</v>
      </c>
      <c r="N172" s="283" t="s">
        <v>40</v>
      </c>
      <c r="O172" s="91"/>
      <c r="P172" s="246">
        <f>O172*H172</f>
        <v>0</v>
      </c>
      <c r="Q172" s="246">
        <v>0.01004</v>
      </c>
      <c r="R172" s="246">
        <f>Q172*H172</f>
        <v>7.9717600000000006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150</v>
      </c>
      <c r="AT172" s="248" t="s">
        <v>146</v>
      </c>
      <c r="AU172" s="248" t="s">
        <v>85</v>
      </c>
      <c r="AY172" s="17" t="s">
        <v>121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83</v>
      </c>
      <c r="BK172" s="249">
        <f>ROUND(I172*H172,2)</f>
        <v>0</v>
      </c>
      <c r="BL172" s="17" t="s">
        <v>128</v>
      </c>
      <c r="BM172" s="248" t="s">
        <v>211</v>
      </c>
    </row>
    <row r="173" s="13" customFormat="1">
      <c r="A173" s="13"/>
      <c r="B173" s="250"/>
      <c r="C173" s="251"/>
      <c r="D173" s="252" t="s">
        <v>130</v>
      </c>
      <c r="E173" s="253" t="s">
        <v>1</v>
      </c>
      <c r="F173" s="254" t="s">
        <v>212</v>
      </c>
      <c r="G173" s="251"/>
      <c r="H173" s="255">
        <v>794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130</v>
      </c>
      <c r="AU173" s="261" t="s">
        <v>85</v>
      </c>
      <c r="AV173" s="13" t="s">
        <v>85</v>
      </c>
      <c r="AW173" s="13" t="s">
        <v>31</v>
      </c>
      <c r="AX173" s="13" t="s">
        <v>75</v>
      </c>
      <c r="AY173" s="261" t="s">
        <v>121</v>
      </c>
    </row>
    <row r="174" s="14" customFormat="1">
      <c r="A174" s="14"/>
      <c r="B174" s="262"/>
      <c r="C174" s="263"/>
      <c r="D174" s="252" t="s">
        <v>130</v>
      </c>
      <c r="E174" s="264" t="s">
        <v>1</v>
      </c>
      <c r="F174" s="265" t="s">
        <v>132</v>
      </c>
      <c r="G174" s="263"/>
      <c r="H174" s="266">
        <v>794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130</v>
      </c>
      <c r="AU174" s="272" t="s">
        <v>85</v>
      </c>
      <c r="AV174" s="14" t="s">
        <v>128</v>
      </c>
      <c r="AW174" s="14" t="s">
        <v>31</v>
      </c>
      <c r="AX174" s="14" t="s">
        <v>83</v>
      </c>
      <c r="AY174" s="272" t="s">
        <v>121</v>
      </c>
    </row>
    <row r="175" s="2" customFormat="1" ht="66.75" customHeight="1">
      <c r="A175" s="38"/>
      <c r="B175" s="39"/>
      <c r="C175" s="236" t="s">
        <v>213</v>
      </c>
      <c r="D175" s="236" t="s">
        <v>124</v>
      </c>
      <c r="E175" s="237" t="s">
        <v>214</v>
      </c>
      <c r="F175" s="238" t="s">
        <v>215</v>
      </c>
      <c r="G175" s="239" t="s">
        <v>135</v>
      </c>
      <c r="H175" s="240">
        <v>1060.8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40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128</v>
      </c>
      <c r="AT175" s="248" t="s">
        <v>124</v>
      </c>
      <c r="AU175" s="248" t="s">
        <v>85</v>
      </c>
      <c r="AY175" s="17" t="s">
        <v>121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83</v>
      </c>
      <c r="BK175" s="249">
        <f>ROUND(I175*H175,2)</f>
        <v>0</v>
      </c>
      <c r="BL175" s="17" t="s">
        <v>128</v>
      </c>
      <c r="BM175" s="248" t="s">
        <v>216</v>
      </c>
    </row>
    <row r="176" s="13" customFormat="1">
      <c r="A176" s="13"/>
      <c r="B176" s="250"/>
      <c r="C176" s="251"/>
      <c r="D176" s="252" t="s">
        <v>130</v>
      </c>
      <c r="E176" s="253" t="s">
        <v>1</v>
      </c>
      <c r="F176" s="254" t="s">
        <v>217</v>
      </c>
      <c r="G176" s="251"/>
      <c r="H176" s="255">
        <v>1060.8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130</v>
      </c>
      <c r="AU176" s="261" t="s">
        <v>85</v>
      </c>
      <c r="AV176" s="13" t="s">
        <v>85</v>
      </c>
      <c r="AW176" s="13" t="s">
        <v>31</v>
      </c>
      <c r="AX176" s="13" t="s">
        <v>75</v>
      </c>
      <c r="AY176" s="261" t="s">
        <v>121</v>
      </c>
    </row>
    <row r="177" s="14" customFormat="1">
      <c r="A177" s="14"/>
      <c r="B177" s="262"/>
      <c r="C177" s="263"/>
      <c r="D177" s="252" t="s">
        <v>130</v>
      </c>
      <c r="E177" s="264" t="s">
        <v>1</v>
      </c>
      <c r="F177" s="265" t="s">
        <v>132</v>
      </c>
      <c r="G177" s="263"/>
      <c r="H177" s="266">
        <v>1060.8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2" t="s">
        <v>130</v>
      </c>
      <c r="AU177" s="272" t="s">
        <v>85</v>
      </c>
      <c r="AV177" s="14" t="s">
        <v>128</v>
      </c>
      <c r="AW177" s="14" t="s">
        <v>31</v>
      </c>
      <c r="AX177" s="14" t="s">
        <v>83</v>
      </c>
      <c r="AY177" s="272" t="s">
        <v>121</v>
      </c>
    </row>
    <row r="178" s="2" customFormat="1" ht="44.25" customHeight="1">
      <c r="A178" s="38"/>
      <c r="B178" s="39"/>
      <c r="C178" s="236" t="s">
        <v>218</v>
      </c>
      <c r="D178" s="236" t="s">
        <v>124</v>
      </c>
      <c r="E178" s="237" t="s">
        <v>219</v>
      </c>
      <c r="F178" s="238" t="s">
        <v>220</v>
      </c>
      <c r="G178" s="239" t="s">
        <v>127</v>
      </c>
      <c r="H178" s="240">
        <v>650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40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128</v>
      </c>
      <c r="AT178" s="248" t="s">
        <v>124</v>
      </c>
      <c r="AU178" s="248" t="s">
        <v>85</v>
      </c>
      <c r="AY178" s="17" t="s">
        <v>121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83</v>
      </c>
      <c r="BK178" s="249">
        <f>ROUND(I178*H178,2)</f>
        <v>0</v>
      </c>
      <c r="BL178" s="17" t="s">
        <v>128</v>
      </c>
      <c r="BM178" s="248" t="s">
        <v>221</v>
      </c>
    </row>
    <row r="179" s="13" customFormat="1">
      <c r="A179" s="13"/>
      <c r="B179" s="250"/>
      <c r="C179" s="251"/>
      <c r="D179" s="252" t="s">
        <v>130</v>
      </c>
      <c r="E179" s="253" t="s">
        <v>1</v>
      </c>
      <c r="F179" s="254" t="s">
        <v>222</v>
      </c>
      <c r="G179" s="251"/>
      <c r="H179" s="255">
        <v>650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130</v>
      </c>
      <c r="AU179" s="261" t="s">
        <v>85</v>
      </c>
      <c r="AV179" s="13" t="s">
        <v>85</v>
      </c>
      <c r="AW179" s="13" t="s">
        <v>31</v>
      </c>
      <c r="AX179" s="13" t="s">
        <v>75</v>
      </c>
      <c r="AY179" s="261" t="s">
        <v>121</v>
      </c>
    </row>
    <row r="180" s="14" customFormat="1">
      <c r="A180" s="14"/>
      <c r="B180" s="262"/>
      <c r="C180" s="263"/>
      <c r="D180" s="252" t="s">
        <v>130</v>
      </c>
      <c r="E180" s="264" t="s">
        <v>1</v>
      </c>
      <c r="F180" s="265" t="s">
        <v>132</v>
      </c>
      <c r="G180" s="263"/>
      <c r="H180" s="266">
        <v>650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2" t="s">
        <v>130</v>
      </c>
      <c r="AU180" s="272" t="s">
        <v>85</v>
      </c>
      <c r="AV180" s="14" t="s">
        <v>128</v>
      </c>
      <c r="AW180" s="14" t="s">
        <v>31</v>
      </c>
      <c r="AX180" s="14" t="s">
        <v>83</v>
      </c>
      <c r="AY180" s="272" t="s">
        <v>121</v>
      </c>
    </row>
    <row r="181" s="2" customFormat="1" ht="66.75" customHeight="1">
      <c r="A181" s="38"/>
      <c r="B181" s="39"/>
      <c r="C181" s="236" t="s">
        <v>223</v>
      </c>
      <c r="D181" s="236" t="s">
        <v>124</v>
      </c>
      <c r="E181" s="237" t="s">
        <v>224</v>
      </c>
      <c r="F181" s="238" t="s">
        <v>225</v>
      </c>
      <c r="G181" s="239" t="s">
        <v>149</v>
      </c>
      <c r="H181" s="240">
        <v>406.11399999999998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40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128</v>
      </c>
      <c r="AT181" s="248" t="s">
        <v>124</v>
      </c>
      <c r="AU181" s="248" t="s">
        <v>85</v>
      </c>
      <c r="AY181" s="17" t="s">
        <v>121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83</v>
      </c>
      <c r="BK181" s="249">
        <f>ROUND(I181*H181,2)</f>
        <v>0</v>
      </c>
      <c r="BL181" s="17" t="s">
        <v>128</v>
      </c>
      <c r="BM181" s="248" t="s">
        <v>226</v>
      </c>
    </row>
    <row r="182" s="13" customFormat="1">
      <c r="A182" s="13"/>
      <c r="B182" s="250"/>
      <c r="C182" s="251"/>
      <c r="D182" s="252" t="s">
        <v>130</v>
      </c>
      <c r="E182" s="253" t="s">
        <v>1</v>
      </c>
      <c r="F182" s="254" t="s">
        <v>227</v>
      </c>
      <c r="G182" s="251"/>
      <c r="H182" s="255">
        <v>406.11399999999998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130</v>
      </c>
      <c r="AU182" s="261" t="s">
        <v>85</v>
      </c>
      <c r="AV182" s="13" t="s">
        <v>85</v>
      </c>
      <c r="AW182" s="13" t="s">
        <v>31</v>
      </c>
      <c r="AX182" s="13" t="s">
        <v>75</v>
      </c>
      <c r="AY182" s="261" t="s">
        <v>121</v>
      </c>
    </row>
    <row r="183" s="14" customFormat="1">
      <c r="A183" s="14"/>
      <c r="B183" s="262"/>
      <c r="C183" s="263"/>
      <c r="D183" s="252" t="s">
        <v>130</v>
      </c>
      <c r="E183" s="264" t="s">
        <v>1</v>
      </c>
      <c r="F183" s="265" t="s">
        <v>132</v>
      </c>
      <c r="G183" s="263"/>
      <c r="H183" s="266">
        <v>406.11399999999998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130</v>
      </c>
      <c r="AU183" s="272" t="s">
        <v>85</v>
      </c>
      <c r="AV183" s="14" t="s">
        <v>128</v>
      </c>
      <c r="AW183" s="14" t="s">
        <v>31</v>
      </c>
      <c r="AX183" s="14" t="s">
        <v>83</v>
      </c>
      <c r="AY183" s="272" t="s">
        <v>121</v>
      </c>
    </row>
    <row r="184" s="2" customFormat="1" ht="55.5" customHeight="1">
      <c r="A184" s="38"/>
      <c r="B184" s="39"/>
      <c r="C184" s="236" t="s">
        <v>228</v>
      </c>
      <c r="D184" s="236" t="s">
        <v>124</v>
      </c>
      <c r="E184" s="237" t="s">
        <v>229</v>
      </c>
      <c r="F184" s="238" t="s">
        <v>230</v>
      </c>
      <c r="G184" s="239" t="s">
        <v>149</v>
      </c>
      <c r="H184" s="240">
        <v>975.64599999999996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40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128</v>
      </c>
      <c r="AT184" s="248" t="s">
        <v>124</v>
      </c>
      <c r="AU184" s="248" t="s">
        <v>85</v>
      </c>
      <c r="AY184" s="17" t="s">
        <v>121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83</v>
      </c>
      <c r="BK184" s="249">
        <f>ROUND(I184*H184,2)</f>
        <v>0</v>
      </c>
      <c r="BL184" s="17" t="s">
        <v>128</v>
      </c>
      <c r="BM184" s="248" t="s">
        <v>231</v>
      </c>
    </row>
    <row r="185" s="13" customFormat="1">
      <c r="A185" s="13"/>
      <c r="B185" s="250"/>
      <c r="C185" s="251"/>
      <c r="D185" s="252" t="s">
        <v>130</v>
      </c>
      <c r="E185" s="253" t="s">
        <v>1</v>
      </c>
      <c r="F185" s="254" t="s">
        <v>232</v>
      </c>
      <c r="G185" s="251"/>
      <c r="H185" s="255">
        <v>975.64599999999996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130</v>
      </c>
      <c r="AU185" s="261" t="s">
        <v>85</v>
      </c>
      <c r="AV185" s="13" t="s">
        <v>85</v>
      </c>
      <c r="AW185" s="13" t="s">
        <v>31</v>
      </c>
      <c r="AX185" s="13" t="s">
        <v>75</v>
      </c>
      <c r="AY185" s="261" t="s">
        <v>121</v>
      </c>
    </row>
    <row r="186" s="14" customFormat="1">
      <c r="A186" s="14"/>
      <c r="B186" s="262"/>
      <c r="C186" s="263"/>
      <c r="D186" s="252" t="s">
        <v>130</v>
      </c>
      <c r="E186" s="264" t="s">
        <v>1</v>
      </c>
      <c r="F186" s="265" t="s">
        <v>132</v>
      </c>
      <c r="G186" s="263"/>
      <c r="H186" s="266">
        <v>975.64599999999996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130</v>
      </c>
      <c r="AU186" s="272" t="s">
        <v>85</v>
      </c>
      <c r="AV186" s="14" t="s">
        <v>128</v>
      </c>
      <c r="AW186" s="14" t="s">
        <v>31</v>
      </c>
      <c r="AX186" s="14" t="s">
        <v>83</v>
      </c>
      <c r="AY186" s="272" t="s">
        <v>121</v>
      </c>
    </row>
    <row r="187" s="12" customFormat="1" ht="25.92" customHeight="1">
      <c r="A187" s="12"/>
      <c r="B187" s="220"/>
      <c r="C187" s="221"/>
      <c r="D187" s="222" t="s">
        <v>74</v>
      </c>
      <c r="E187" s="223" t="s">
        <v>233</v>
      </c>
      <c r="F187" s="223" t="s">
        <v>234</v>
      </c>
      <c r="G187" s="221"/>
      <c r="H187" s="221"/>
      <c r="I187" s="224"/>
      <c r="J187" s="225">
        <f>BK187</f>
        <v>0</v>
      </c>
      <c r="K187" s="221"/>
      <c r="L187" s="226"/>
      <c r="M187" s="227"/>
      <c r="N187" s="228"/>
      <c r="O187" s="228"/>
      <c r="P187" s="229">
        <f>SUM(P188:P205)</f>
        <v>0</v>
      </c>
      <c r="Q187" s="228"/>
      <c r="R187" s="229">
        <f>SUM(R188:R205)</f>
        <v>0</v>
      </c>
      <c r="S187" s="228"/>
      <c r="T187" s="230">
        <f>SUM(T188:T205)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31" t="s">
        <v>128</v>
      </c>
      <c r="AT187" s="232" t="s">
        <v>74</v>
      </c>
      <c r="AU187" s="232" t="s">
        <v>75</v>
      </c>
      <c r="AY187" s="231" t="s">
        <v>121</v>
      </c>
      <c r="BK187" s="233">
        <f>SUM(BK188:BK205)</f>
        <v>0</v>
      </c>
    </row>
    <row r="188" s="2" customFormat="1" ht="156.75" customHeight="1">
      <c r="A188" s="38"/>
      <c r="B188" s="39"/>
      <c r="C188" s="236" t="s">
        <v>235</v>
      </c>
      <c r="D188" s="236" t="s">
        <v>124</v>
      </c>
      <c r="E188" s="237" t="s">
        <v>236</v>
      </c>
      <c r="F188" s="238" t="s">
        <v>237</v>
      </c>
      <c r="G188" s="239" t="s">
        <v>149</v>
      </c>
      <c r="H188" s="240">
        <v>7.9720000000000004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40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238</v>
      </c>
      <c r="AT188" s="248" t="s">
        <v>124</v>
      </c>
      <c r="AU188" s="248" t="s">
        <v>83</v>
      </c>
      <c r="AY188" s="17" t="s">
        <v>121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83</v>
      </c>
      <c r="BK188" s="249">
        <f>ROUND(I188*H188,2)</f>
        <v>0</v>
      </c>
      <c r="BL188" s="17" t="s">
        <v>238</v>
      </c>
      <c r="BM188" s="248" t="s">
        <v>239</v>
      </c>
    </row>
    <row r="189" s="13" customFormat="1">
      <c r="A189" s="13"/>
      <c r="B189" s="250"/>
      <c r="C189" s="251"/>
      <c r="D189" s="252" t="s">
        <v>130</v>
      </c>
      <c r="E189" s="253" t="s">
        <v>1</v>
      </c>
      <c r="F189" s="254" t="s">
        <v>240</v>
      </c>
      <c r="G189" s="251"/>
      <c r="H189" s="255">
        <v>7.9720000000000004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130</v>
      </c>
      <c r="AU189" s="261" t="s">
        <v>83</v>
      </c>
      <c r="AV189" s="13" t="s">
        <v>85</v>
      </c>
      <c r="AW189" s="13" t="s">
        <v>31</v>
      </c>
      <c r="AX189" s="13" t="s">
        <v>75</v>
      </c>
      <c r="AY189" s="261" t="s">
        <v>121</v>
      </c>
    </row>
    <row r="190" s="14" customFormat="1">
      <c r="A190" s="14"/>
      <c r="B190" s="262"/>
      <c r="C190" s="263"/>
      <c r="D190" s="252" t="s">
        <v>130</v>
      </c>
      <c r="E190" s="264" t="s">
        <v>1</v>
      </c>
      <c r="F190" s="265" t="s">
        <v>132</v>
      </c>
      <c r="G190" s="263"/>
      <c r="H190" s="266">
        <v>7.9720000000000004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2" t="s">
        <v>130</v>
      </c>
      <c r="AU190" s="272" t="s">
        <v>83</v>
      </c>
      <c r="AV190" s="14" t="s">
        <v>128</v>
      </c>
      <c r="AW190" s="14" t="s">
        <v>31</v>
      </c>
      <c r="AX190" s="14" t="s">
        <v>83</v>
      </c>
      <c r="AY190" s="272" t="s">
        <v>121</v>
      </c>
    </row>
    <row r="191" s="2" customFormat="1" ht="178.5" customHeight="1">
      <c r="A191" s="38"/>
      <c r="B191" s="39"/>
      <c r="C191" s="236" t="s">
        <v>241</v>
      </c>
      <c r="D191" s="236" t="s">
        <v>124</v>
      </c>
      <c r="E191" s="237" t="s">
        <v>242</v>
      </c>
      <c r="F191" s="238" t="s">
        <v>243</v>
      </c>
      <c r="G191" s="239" t="s">
        <v>149</v>
      </c>
      <c r="H191" s="240">
        <v>650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40</v>
      </c>
      <c r="O191" s="91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238</v>
      </c>
      <c r="AT191" s="248" t="s">
        <v>124</v>
      </c>
      <c r="AU191" s="248" t="s">
        <v>83</v>
      </c>
      <c r="AY191" s="17" t="s">
        <v>121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83</v>
      </c>
      <c r="BK191" s="249">
        <f>ROUND(I191*H191,2)</f>
        <v>0</v>
      </c>
      <c r="BL191" s="17" t="s">
        <v>238</v>
      </c>
      <c r="BM191" s="248" t="s">
        <v>244</v>
      </c>
    </row>
    <row r="192" s="13" customFormat="1">
      <c r="A192" s="13"/>
      <c r="B192" s="250"/>
      <c r="C192" s="251"/>
      <c r="D192" s="252" t="s">
        <v>130</v>
      </c>
      <c r="E192" s="253" t="s">
        <v>1</v>
      </c>
      <c r="F192" s="254" t="s">
        <v>222</v>
      </c>
      <c r="G192" s="251"/>
      <c r="H192" s="255">
        <v>650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130</v>
      </c>
      <c r="AU192" s="261" t="s">
        <v>83</v>
      </c>
      <c r="AV192" s="13" t="s">
        <v>85</v>
      </c>
      <c r="AW192" s="13" t="s">
        <v>31</v>
      </c>
      <c r="AX192" s="13" t="s">
        <v>75</v>
      </c>
      <c r="AY192" s="261" t="s">
        <v>121</v>
      </c>
    </row>
    <row r="193" s="14" customFormat="1">
      <c r="A193" s="14"/>
      <c r="B193" s="262"/>
      <c r="C193" s="263"/>
      <c r="D193" s="252" t="s">
        <v>130</v>
      </c>
      <c r="E193" s="264" t="s">
        <v>1</v>
      </c>
      <c r="F193" s="265" t="s">
        <v>132</v>
      </c>
      <c r="G193" s="263"/>
      <c r="H193" s="266">
        <v>650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130</v>
      </c>
      <c r="AU193" s="272" t="s">
        <v>83</v>
      </c>
      <c r="AV193" s="14" t="s">
        <v>128</v>
      </c>
      <c r="AW193" s="14" t="s">
        <v>31</v>
      </c>
      <c r="AX193" s="14" t="s">
        <v>83</v>
      </c>
      <c r="AY193" s="272" t="s">
        <v>121</v>
      </c>
    </row>
    <row r="194" s="2" customFormat="1" ht="178.5" customHeight="1">
      <c r="A194" s="38"/>
      <c r="B194" s="39"/>
      <c r="C194" s="236" t="s">
        <v>7</v>
      </c>
      <c r="D194" s="236" t="s">
        <v>124</v>
      </c>
      <c r="E194" s="237" t="s">
        <v>245</v>
      </c>
      <c r="F194" s="238" t="s">
        <v>246</v>
      </c>
      <c r="G194" s="239" t="s">
        <v>149</v>
      </c>
      <c r="H194" s="240">
        <v>5680.8000000000002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40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238</v>
      </c>
      <c r="AT194" s="248" t="s">
        <v>124</v>
      </c>
      <c r="AU194" s="248" t="s">
        <v>83</v>
      </c>
      <c r="AY194" s="17" t="s">
        <v>121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83</v>
      </c>
      <c r="BK194" s="249">
        <f>ROUND(I194*H194,2)</f>
        <v>0</v>
      </c>
      <c r="BL194" s="17" t="s">
        <v>238</v>
      </c>
      <c r="BM194" s="248" t="s">
        <v>247</v>
      </c>
    </row>
    <row r="195" s="13" customFormat="1">
      <c r="A195" s="13"/>
      <c r="B195" s="250"/>
      <c r="C195" s="251"/>
      <c r="D195" s="252" t="s">
        <v>130</v>
      </c>
      <c r="E195" s="253" t="s">
        <v>1</v>
      </c>
      <c r="F195" s="254" t="s">
        <v>248</v>
      </c>
      <c r="G195" s="251"/>
      <c r="H195" s="255">
        <v>5680.8000000000002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130</v>
      </c>
      <c r="AU195" s="261" t="s">
        <v>83</v>
      </c>
      <c r="AV195" s="13" t="s">
        <v>85</v>
      </c>
      <c r="AW195" s="13" t="s">
        <v>31</v>
      </c>
      <c r="AX195" s="13" t="s">
        <v>75</v>
      </c>
      <c r="AY195" s="261" t="s">
        <v>121</v>
      </c>
    </row>
    <row r="196" s="14" customFormat="1">
      <c r="A196" s="14"/>
      <c r="B196" s="262"/>
      <c r="C196" s="263"/>
      <c r="D196" s="252" t="s">
        <v>130</v>
      </c>
      <c r="E196" s="264" t="s">
        <v>1</v>
      </c>
      <c r="F196" s="265" t="s">
        <v>132</v>
      </c>
      <c r="G196" s="263"/>
      <c r="H196" s="266">
        <v>5680.8000000000002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130</v>
      </c>
      <c r="AU196" s="272" t="s">
        <v>83</v>
      </c>
      <c r="AV196" s="14" t="s">
        <v>128</v>
      </c>
      <c r="AW196" s="14" t="s">
        <v>31</v>
      </c>
      <c r="AX196" s="14" t="s">
        <v>83</v>
      </c>
      <c r="AY196" s="272" t="s">
        <v>121</v>
      </c>
    </row>
    <row r="197" s="2" customFormat="1" ht="189.75" customHeight="1">
      <c r="A197" s="38"/>
      <c r="B197" s="39"/>
      <c r="C197" s="236" t="s">
        <v>249</v>
      </c>
      <c r="D197" s="236" t="s">
        <v>124</v>
      </c>
      <c r="E197" s="237" t="s">
        <v>250</v>
      </c>
      <c r="F197" s="238" t="s">
        <v>251</v>
      </c>
      <c r="G197" s="239" t="s">
        <v>149</v>
      </c>
      <c r="H197" s="240">
        <v>159.28299999999999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40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238</v>
      </c>
      <c r="AT197" s="248" t="s">
        <v>124</v>
      </c>
      <c r="AU197" s="248" t="s">
        <v>83</v>
      </c>
      <c r="AY197" s="17" t="s">
        <v>121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83</v>
      </c>
      <c r="BK197" s="249">
        <f>ROUND(I197*H197,2)</f>
        <v>0</v>
      </c>
      <c r="BL197" s="17" t="s">
        <v>238</v>
      </c>
      <c r="BM197" s="248" t="s">
        <v>252</v>
      </c>
    </row>
    <row r="198" s="13" customFormat="1">
      <c r="A198" s="13"/>
      <c r="B198" s="250"/>
      <c r="C198" s="251"/>
      <c r="D198" s="252" t="s">
        <v>130</v>
      </c>
      <c r="E198" s="253" t="s">
        <v>1</v>
      </c>
      <c r="F198" s="254" t="s">
        <v>253</v>
      </c>
      <c r="G198" s="251"/>
      <c r="H198" s="255">
        <v>159.28299999999999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130</v>
      </c>
      <c r="AU198" s="261" t="s">
        <v>83</v>
      </c>
      <c r="AV198" s="13" t="s">
        <v>85</v>
      </c>
      <c r="AW198" s="13" t="s">
        <v>31</v>
      </c>
      <c r="AX198" s="13" t="s">
        <v>75</v>
      </c>
      <c r="AY198" s="261" t="s">
        <v>121</v>
      </c>
    </row>
    <row r="199" s="14" customFormat="1">
      <c r="A199" s="14"/>
      <c r="B199" s="262"/>
      <c r="C199" s="263"/>
      <c r="D199" s="252" t="s">
        <v>130</v>
      </c>
      <c r="E199" s="264" t="s">
        <v>1</v>
      </c>
      <c r="F199" s="265" t="s">
        <v>132</v>
      </c>
      <c r="G199" s="263"/>
      <c r="H199" s="266">
        <v>159.28299999999999</v>
      </c>
      <c r="I199" s="267"/>
      <c r="J199" s="263"/>
      <c r="K199" s="263"/>
      <c r="L199" s="268"/>
      <c r="M199" s="269"/>
      <c r="N199" s="270"/>
      <c r="O199" s="270"/>
      <c r="P199" s="270"/>
      <c r="Q199" s="270"/>
      <c r="R199" s="270"/>
      <c r="S199" s="270"/>
      <c r="T199" s="27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2" t="s">
        <v>130</v>
      </c>
      <c r="AU199" s="272" t="s">
        <v>83</v>
      </c>
      <c r="AV199" s="14" t="s">
        <v>128</v>
      </c>
      <c r="AW199" s="14" t="s">
        <v>31</v>
      </c>
      <c r="AX199" s="14" t="s">
        <v>83</v>
      </c>
      <c r="AY199" s="272" t="s">
        <v>121</v>
      </c>
    </row>
    <row r="200" s="2" customFormat="1" ht="78" customHeight="1">
      <c r="A200" s="38"/>
      <c r="B200" s="39"/>
      <c r="C200" s="236" t="s">
        <v>254</v>
      </c>
      <c r="D200" s="236" t="s">
        <v>124</v>
      </c>
      <c r="E200" s="237" t="s">
        <v>255</v>
      </c>
      <c r="F200" s="238" t="s">
        <v>256</v>
      </c>
      <c r="G200" s="239" t="s">
        <v>149</v>
      </c>
      <c r="H200" s="240">
        <v>867.20399999999995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40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238</v>
      </c>
      <c r="AT200" s="248" t="s">
        <v>124</v>
      </c>
      <c r="AU200" s="248" t="s">
        <v>83</v>
      </c>
      <c r="AY200" s="17" t="s">
        <v>121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83</v>
      </c>
      <c r="BK200" s="249">
        <f>ROUND(I200*H200,2)</f>
        <v>0</v>
      </c>
      <c r="BL200" s="17" t="s">
        <v>238</v>
      </c>
      <c r="BM200" s="248" t="s">
        <v>257</v>
      </c>
    </row>
    <row r="201" s="13" customFormat="1">
      <c r="A201" s="13"/>
      <c r="B201" s="250"/>
      <c r="C201" s="251"/>
      <c r="D201" s="252" t="s">
        <v>130</v>
      </c>
      <c r="E201" s="253" t="s">
        <v>1</v>
      </c>
      <c r="F201" s="254" t="s">
        <v>258</v>
      </c>
      <c r="G201" s="251"/>
      <c r="H201" s="255">
        <v>867.20399999999995</v>
      </c>
      <c r="I201" s="256"/>
      <c r="J201" s="251"/>
      <c r="K201" s="251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130</v>
      </c>
      <c r="AU201" s="261" t="s">
        <v>83</v>
      </c>
      <c r="AV201" s="13" t="s">
        <v>85</v>
      </c>
      <c r="AW201" s="13" t="s">
        <v>31</v>
      </c>
      <c r="AX201" s="13" t="s">
        <v>75</v>
      </c>
      <c r="AY201" s="261" t="s">
        <v>121</v>
      </c>
    </row>
    <row r="202" s="14" customFormat="1">
      <c r="A202" s="14"/>
      <c r="B202" s="262"/>
      <c r="C202" s="263"/>
      <c r="D202" s="252" t="s">
        <v>130</v>
      </c>
      <c r="E202" s="264" t="s">
        <v>1</v>
      </c>
      <c r="F202" s="265" t="s">
        <v>132</v>
      </c>
      <c r="G202" s="263"/>
      <c r="H202" s="266">
        <v>867.20399999999995</v>
      </c>
      <c r="I202" s="267"/>
      <c r="J202" s="263"/>
      <c r="K202" s="263"/>
      <c r="L202" s="268"/>
      <c r="M202" s="269"/>
      <c r="N202" s="270"/>
      <c r="O202" s="270"/>
      <c r="P202" s="270"/>
      <c r="Q202" s="270"/>
      <c r="R202" s="270"/>
      <c r="S202" s="270"/>
      <c r="T202" s="27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2" t="s">
        <v>130</v>
      </c>
      <c r="AU202" s="272" t="s">
        <v>83</v>
      </c>
      <c r="AV202" s="14" t="s">
        <v>128</v>
      </c>
      <c r="AW202" s="14" t="s">
        <v>31</v>
      </c>
      <c r="AX202" s="14" t="s">
        <v>83</v>
      </c>
      <c r="AY202" s="272" t="s">
        <v>121</v>
      </c>
    </row>
    <row r="203" s="2" customFormat="1" ht="78" customHeight="1">
      <c r="A203" s="38"/>
      <c r="B203" s="39"/>
      <c r="C203" s="236" t="s">
        <v>259</v>
      </c>
      <c r="D203" s="236" t="s">
        <v>124</v>
      </c>
      <c r="E203" s="237" t="s">
        <v>260</v>
      </c>
      <c r="F203" s="238" t="s">
        <v>261</v>
      </c>
      <c r="G203" s="239" t="s">
        <v>156</v>
      </c>
      <c r="H203" s="240">
        <v>4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40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238</v>
      </c>
      <c r="AT203" s="248" t="s">
        <v>124</v>
      </c>
      <c r="AU203" s="248" t="s">
        <v>83</v>
      </c>
      <c r="AY203" s="17" t="s">
        <v>121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83</v>
      </c>
      <c r="BK203" s="249">
        <f>ROUND(I203*H203,2)</f>
        <v>0</v>
      </c>
      <c r="BL203" s="17" t="s">
        <v>238</v>
      </c>
      <c r="BM203" s="248" t="s">
        <v>262</v>
      </c>
    </row>
    <row r="204" s="13" customFormat="1">
      <c r="A204" s="13"/>
      <c r="B204" s="250"/>
      <c r="C204" s="251"/>
      <c r="D204" s="252" t="s">
        <v>130</v>
      </c>
      <c r="E204" s="253" t="s">
        <v>1</v>
      </c>
      <c r="F204" s="254" t="s">
        <v>128</v>
      </c>
      <c r="G204" s="251"/>
      <c r="H204" s="255">
        <v>4</v>
      </c>
      <c r="I204" s="256"/>
      <c r="J204" s="251"/>
      <c r="K204" s="251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130</v>
      </c>
      <c r="AU204" s="261" t="s">
        <v>83</v>
      </c>
      <c r="AV204" s="13" t="s">
        <v>85</v>
      </c>
      <c r="AW204" s="13" t="s">
        <v>31</v>
      </c>
      <c r="AX204" s="13" t="s">
        <v>75</v>
      </c>
      <c r="AY204" s="261" t="s">
        <v>121</v>
      </c>
    </row>
    <row r="205" s="14" customFormat="1">
      <c r="A205" s="14"/>
      <c r="B205" s="262"/>
      <c r="C205" s="263"/>
      <c r="D205" s="252" t="s">
        <v>130</v>
      </c>
      <c r="E205" s="264" t="s">
        <v>1</v>
      </c>
      <c r="F205" s="265" t="s">
        <v>132</v>
      </c>
      <c r="G205" s="263"/>
      <c r="H205" s="266">
        <v>4</v>
      </c>
      <c r="I205" s="267"/>
      <c r="J205" s="263"/>
      <c r="K205" s="263"/>
      <c r="L205" s="268"/>
      <c r="M205" s="297"/>
      <c r="N205" s="298"/>
      <c r="O205" s="298"/>
      <c r="P205" s="298"/>
      <c r="Q205" s="298"/>
      <c r="R205" s="298"/>
      <c r="S205" s="298"/>
      <c r="T205" s="29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2" t="s">
        <v>130</v>
      </c>
      <c r="AU205" s="272" t="s">
        <v>83</v>
      </c>
      <c r="AV205" s="14" t="s">
        <v>128</v>
      </c>
      <c r="AW205" s="14" t="s">
        <v>31</v>
      </c>
      <c r="AX205" s="14" t="s">
        <v>83</v>
      </c>
      <c r="AY205" s="272" t="s">
        <v>121</v>
      </c>
    </row>
    <row r="206" s="2" customFormat="1" ht="6.96" customHeight="1">
      <c r="A206" s="38"/>
      <c r="B206" s="66"/>
      <c r="C206" s="67"/>
      <c r="D206" s="67"/>
      <c r="E206" s="67"/>
      <c r="F206" s="67"/>
      <c r="G206" s="67"/>
      <c r="H206" s="67"/>
      <c r="I206" s="183"/>
      <c r="J206" s="67"/>
      <c r="K206" s="67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jOySTsp49Q7vwjphUH3k9a22MJ+GdLcYD5MKKfqa1abDBbV3uCE3CalKN9joNGKWfAKiz4QKeiubi3BEEwnSEw==" hashValue="F3wNLAKcpx4ByjeDjv3z+m6QUUY5OUPdHhQIMSkoT6QgPzJjGQPIVYdcQGAbXSj1hp7IgbMf8p3YnVdmca8KBg==" algorithmName="SHA-512" password="CC35"/>
  <autoFilter ref="C118:K20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15- Oprava trati v úseku Čisovice Dobříš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263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22. 5. 2020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Ing. Aleš Bednář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>Jan Marušák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ROUND((SUM(BE119:BE201)),  2)</f>
        <v>0</v>
      </c>
      <c r="G33" s="38"/>
      <c r="H33" s="38"/>
      <c r="I33" s="162">
        <v>0.20999999999999999</v>
      </c>
      <c r="J33" s="161">
        <f>ROUND(((SUM(BE119:BE201))*I33),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ROUND((SUM(BF119:BF201)),  2)</f>
        <v>0</v>
      </c>
      <c r="G34" s="38"/>
      <c r="H34" s="38"/>
      <c r="I34" s="162">
        <v>0.14999999999999999</v>
      </c>
      <c r="J34" s="161">
        <f>ROUND(((SUM(BF119:BF201))*I34),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ROUND((SUM(BG119:BG201)),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ROUND((SUM(BH119:BH201)),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ROUND((SUM(BI119:BI201)),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15- Oprava trati v úseku Čisovice Dobříš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Oprava Mníšek p.B. - Nová Ves p Pl. km 12,411 - 13,000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22. 5. 2020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104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105</v>
      </c>
      <c r="E99" s="196"/>
      <c r="F99" s="196"/>
      <c r="G99" s="196"/>
      <c r="H99" s="196"/>
      <c r="I99" s="197"/>
      <c r="J99" s="198">
        <f>J191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15- Oprava trati v úseku Čisovice Dobříš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02 - Oprava Mníšek p.B. - Nová Ves p Pl. km 12,411 - 13,000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147" t="s">
        <v>22</v>
      </c>
      <c r="J113" s="79" t="str">
        <f>IF(J12="","",J12)</f>
        <v>22. 5. 2020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Ing. Aleš Bednář</v>
      </c>
      <c r="G115" s="40"/>
      <c r="H115" s="40"/>
      <c r="I115" s="147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32</v>
      </c>
      <c r="J116" s="36" t="str">
        <f>E24</f>
        <v>Jan Marušák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107</v>
      </c>
      <c r="D118" s="210" t="s">
        <v>60</v>
      </c>
      <c r="E118" s="210" t="s">
        <v>56</v>
      </c>
      <c r="F118" s="210" t="s">
        <v>57</v>
      </c>
      <c r="G118" s="210" t="s">
        <v>108</v>
      </c>
      <c r="H118" s="210" t="s">
        <v>109</v>
      </c>
      <c r="I118" s="211" t="s">
        <v>110</v>
      </c>
      <c r="J118" s="212" t="s">
        <v>100</v>
      </c>
      <c r="K118" s="213" t="s">
        <v>111</v>
      </c>
      <c r="L118" s="214"/>
      <c r="M118" s="100" t="s">
        <v>1</v>
      </c>
      <c r="N118" s="101" t="s">
        <v>39</v>
      </c>
      <c r="O118" s="101" t="s">
        <v>112</v>
      </c>
      <c r="P118" s="101" t="s">
        <v>113</v>
      </c>
      <c r="Q118" s="101" t="s">
        <v>114</v>
      </c>
      <c r="R118" s="101" t="s">
        <v>115</v>
      </c>
      <c r="S118" s="101" t="s">
        <v>116</v>
      </c>
      <c r="T118" s="102" t="s">
        <v>117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118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P120+P191</f>
        <v>0</v>
      </c>
      <c r="Q119" s="104"/>
      <c r="R119" s="217">
        <f>R120+R191</f>
        <v>2035.6272000000001</v>
      </c>
      <c r="S119" s="104"/>
      <c r="T119" s="218">
        <f>T120+T191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102</v>
      </c>
      <c r="BK119" s="219">
        <f>BK120+BK191</f>
        <v>0</v>
      </c>
    </row>
    <row r="120" s="12" customFormat="1" ht="25.92" customHeight="1">
      <c r="A120" s="12"/>
      <c r="B120" s="220"/>
      <c r="C120" s="221"/>
      <c r="D120" s="222" t="s">
        <v>74</v>
      </c>
      <c r="E120" s="223" t="s">
        <v>119</v>
      </c>
      <c r="F120" s="223" t="s">
        <v>120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</f>
        <v>0</v>
      </c>
      <c r="Q120" s="228"/>
      <c r="R120" s="229">
        <f>R121</f>
        <v>2035.6272000000001</v>
      </c>
      <c r="S120" s="228"/>
      <c r="T120" s="23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83</v>
      </c>
      <c r="AT120" s="232" t="s">
        <v>74</v>
      </c>
      <c r="AU120" s="232" t="s">
        <v>75</v>
      </c>
      <c r="AY120" s="231" t="s">
        <v>121</v>
      </c>
      <c r="BK120" s="233">
        <f>BK121</f>
        <v>0</v>
      </c>
    </row>
    <row r="121" s="12" customFormat="1" ht="22.8" customHeight="1">
      <c r="A121" s="12"/>
      <c r="B121" s="220"/>
      <c r="C121" s="221"/>
      <c r="D121" s="222" t="s">
        <v>74</v>
      </c>
      <c r="E121" s="234" t="s">
        <v>122</v>
      </c>
      <c r="F121" s="234" t="s">
        <v>123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SUM(P122:P190)</f>
        <v>0</v>
      </c>
      <c r="Q121" s="228"/>
      <c r="R121" s="229">
        <f>SUM(R122:R190)</f>
        <v>2035.6272000000001</v>
      </c>
      <c r="S121" s="228"/>
      <c r="T121" s="230">
        <f>SUM(T122:T190)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83</v>
      </c>
      <c r="AY121" s="231" t="s">
        <v>121</v>
      </c>
      <c r="BK121" s="233">
        <f>SUM(BK122:BK190)</f>
        <v>0</v>
      </c>
    </row>
    <row r="122" s="2" customFormat="1" ht="55.5" customHeight="1">
      <c r="A122" s="38"/>
      <c r="B122" s="39"/>
      <c r="C122" s="236" t="s">
        <v>83</v>
      </c>
      <c r="D122" s="236" t="s">
        <v>124</v>
      </c>
      <c r="E122" s="237" t="s">
        <v>125</v>
      </c>
      <c r="F122" s="238" t="s">
        <v>126</v>
      </c>
      <c r="G122" s="239" t="s">
        <v>127</v>
      </c>
      <c r="H122" s="240">
        <v>589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40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128</v>
      </c>
      <c r="AT122" s="248" t="s">
        <v>124</v>
      </c>
      <c r="AU122" s="248" t="s">
        <v>85</v>
      </c>
      <c r="AY122" s="17" t="s">
        <v>121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83</v>
      </c>
      <c r="BK122" s="249">
        <f>ROUND(I122*H122,2)</f>
        <v>0</v>
      </c>
      <c r="BL122" s="17" t="s">
        <v>128</v>
      </c>
      <c r="BM122" s="248" t="s">
        <v>264</v>
      </c>
    </row>
    <row r="123" s="13" customFormat="1">
      <c r="A123" s="13"/>
      <c r="B123" s="250"/>
      <c r="C123" s="251"/>
      <c r="D123" s="252" t="s">
        <v>130</v>
      </c>
      <c r="E123" s="253" t="s">
        <v>1</v>
      </c>
      <c r="F123" s="254" t="s">
        <v>265</v>
      </c>
      <c r="G123" s="251"/>
      <c r="H123" s="255">
        <v>589</v>
      </c>
      <c r="I123" s="256"/>
      <c r="J123" s="251"/>
      <c r="K123" s="251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130</v>
      </c>
      <c r="AU123" s="261" t="s">
        <v>85</v>
      </c>
      <c r="AV123" s="13" t="s">
        <v>85</v>
      </c>
      <c r="AW123" s="13" t="s">
        <v>31</v>
      </c>
      <c r="AX123" s="13" t="s">
        <v>75</v>
      </c>
      <c r="AY123" s="261" t="s">
        <v>121</v>
      </c>
    </row>
    <row r="124" s="14" customFormat="1">
      <c r="A124" s="14"/>
      <c r="B124" s="262"/>
      <c r="C124" s="263"/>
      <c r="D124" s="252" t="s">
        <v>130</v>
      </c>
      <c r="E124" s="264" t="s">
        <v>1</v>
      </c>
      <c r="F124" s="265" t="s">
        <v>132</v>
      </c>
      <c r="G124" s="263"/>
      <c r="H124" s="266">
        <v>589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2" t="s">
        <v>130</v>
      </c>
      <c r="AU124" s="272" t="s">
        <v>85</v>
      </c>
      <c r="AV124" s="14" t="s">
        <v>128</v>
      </c>
      <c r="AW124" s="14" t="s">
        <v>31</v>
      </c>
      <c r="AX124" s="14" t="s">
        <v>83</v>
      </c>
      <c r="AY124" s="272" t="s">
        <v>121</v>
      </c>
    </row>
    <row r="125" s="2" customFormat="1" ht="100.5" customHeight="1">
      <c r="A125" s="38"/>
      <c r="B125" s="39"/>
      <c r="C125" s="236" t="s">
        <v>85</v>
      </c>
      <c r="D125" s="236" t="s">
        <v>124</v>
      </c>
      <c r="E125" s="237" t="s">
        <v>133</v>
      </c>
      <c r="F125" s="238" t="s">
        <v>134</v>
      </c>
      <c r="G125" s="239" t="s">
        <v>135</v>
      </c>
      <c r="H125" s="240">
        <v>2095.4000000000001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40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128</v>
      </c>
      <c r="AT125" s="248" t="s">
        <v>124</v>
      </c>
      <c r="AU125" s="248" t="s">
        <v>85</v>
      </c>
      <c r="AY125" s="17" t="s">
        <v>121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128</v>
      </c>
      <c r="BM125" s="248" t="s">
        <v>266</v>
      </c>
    </row>
    <row r="126" s="13" customFormat="1">
      <c r="A126" s="13"/>
      <c r="B126" s="250"/>
      <c r="C126" s="251"/>
      <c r="D126" s="252" t="s">
        <v>130</v>
      </c>
      <c r="E126" s="253" t="s">
        <v>1</v>
      </c>
      <c r="F126" s="254" t="s">
        <v>267</v>
      </c>
      <c r="G126" s="251"/>
      <c r="H126" s="255">
        <v>2120.4000000000001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130</v>
      </c>
      <c r="AU126" s="261" t="s">
        <v>85</v>
      </c>
      <c r="AV126" s="13" t="s">
        <v>85</v>
      </c>
      <c r="AW126" s="13" t="s">
        <v>31</v>
      </c>
      <c r="AX126" s="13" t="s">
        <v>75</v>
      </c>
      <c r="AY126" s="261" t="s">
        <v>121</v>
      </c>
    </row>
    <row r="127" s="13" customFormat="1">
      <c r="A127" s="13"/>
      <c r="B127" s="250"/>
      <c r="C127" s="251"/>
      <c r="D127" s="252" t="s">
        <v>130</v>
      </c>
      <c r="E127" s="253" t="s">
        <v>1</v>
      </c>
      <c r="F127" s="254" t="s">
        <v>268</v>
      </c>
      <c r="G127" s="251"/>
      <c r="H127" s="255">
        <v>-25</v>
      </c>
      <c r="I127" s="256"/>
      <c r="J127" s="251"/>
      <c r="K127" s="251"/>
      <c r="L127" s="257"/>
      <c r="M127" s="258"/>
      <c r="N127" s="259"/>
      <c r="O127" s="259"/>
      <c r="P127" s="259"/>
      <c r="Q127" s="259"/>
      <c r="R127" s="259"/>
      <c r="S127" s="259"/>
      <c r="T127" s="26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1" t="s">
        <v>130</v>
      </c>
      <c r="AU127" s="261" t="s">
        <v>85</v>
      </c>
      <c r="AV127" s="13" t="s">
        <v>85</v>
      </c>
      <c r="AW127" s="13" t="s">
        <v>31</v>
      </c>
      <c r="AX127" s="13" t="s">
        <v>75</v>
      </c>
      <c r="AY127" s="261" t="s">
        <v>121</v>
      </c>
    </row>
    <row r="128" s="14" customFormat="1">
      <c r="A128" s="14"/>
      <c r="B128" s="262"/>
      <c r="C128" s="263"/>
      <c r="D128" s="252" t="s">
        <v>130</v>
      </c>
      <c r="E128" s="264" t="s">
        <v>1</v>
      </c>
      <c r="F128" s="265" t="s">
        <v>132</v>
      </c>
      <c r="G128" s="263"/>
      <c r="H128" s="266">
        <v>2095.4000000000001</v>
      </c>
      <c r="I128" s="267"/>
      <c r="J128" s="263"/>
      <c r="K128" s="263"/>
      <c r="L128" s="268"/>
      <c r="M128" s="269"/>
      <c r="N128" s="270"/>
      <c r="O128" s="270"/>
      <c r="P128" s="270"/>
      <c r="Q128" s="270"/>
      <c r="R128" s="270"/>
      <c r="S128" s="270"/>
      <c r="T128" s="27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2" t="s">
        <v>130</v>
      </c>
      <c r="AU128" s="272" t="s">
        <v>85</v>
      </c>
      <c r="AV128" s="14" t="s">
        <v>128</v>
      </c>
      <c r="AW128" s="14" t="s">
        <v>31</v>
      </c>
      <c r="AX128" s="14" t="s">
        <v>83</v>
      </c>
      <c r="AY128" s="272" t="s">
        <v>121</v>
      </c>
    </row>
    <row r="129" s="2" customFormat="1" ht="55.5" customHeight="1">
      <c r="A129" s="38"/>
      <c r="B129" s="39"/>
      <c r="C129" s="236" t="s">
        <v>138</v>
      </c>
      <c r="D129" s="236" t="s">
        <v>124</v>
      </c>
      <c r="E129" s="237" t="s">
        <v>139</v>
      </c>
      <c r="F129" s="238" t="s">
        <v>140</v>
      </c>
      <c r="G129" s="239" t="s">
        <v>127</v>
      </c>
      <c r="H129" s="240">
        <v>1974</v>
      </c>
      <c r="I129" s="241"/>
      <c r="J129" s="242">
        <f>ROUND(I129*H129,2)</f>
        <v>0</v>
      </c>
      <c r="K129" s="243"/>
      <c r="L129" s="44"/>
      <c r="M129" s="244" t="s">
        <v>1</v>
      </c>
      <c r="N129" s="245" t="s">
        <v>40</v>
      </c>
      <c r="O129" s="91"/>
      <c r="P129" s="246">
        <f>O129*H129</f>
        <v>0</v>
      </c>
      <c r="Q129" s="246">
        <v>0</v>
      </c>
      <c r="R129" s="246">
        <f>Q129*H129</f>
        <v>0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128</v>
      </c>
      <c r="AT129" s="248" t="s">
        <v>124</v>
      </c>
      <c r="AU129" s="248" t="s">
        <v>85</v>
      </c>
      <c r="AY129" s="17" t="s">
        <v>121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83</v>
      </c>
      <c r="BK129" s="249">
        <f>ROUND(I129*H129,2)</f>
        <v>0</v>
      </c>
      <c r="BL129" s="17" t="s">
        <v>128</v>
      </c>
      <c r="BM129" s="248" t="s">
        <v>269</v>
      </c>
    </row>
    <row r="130" s="13" customFormat="1">
      <c r="A130" s="13"/>
      <c r="B130" s="250"/>
      <c r="C130" s="251"/>
      <c r="D130" s="252" t="s">
        <v>130</v>
      </c>
      <c r="E130" s="253" t="s">
        <v>1</v>
      </c>
      <c r="F130" s="254" t="s">
        <v>270</v>
      </c>
      <c r="G130" s="251"/>
      <c r="H130" s="255">
        <v>2061.5</v>
      </c>
      <c r="I130" s="256"/>
      <c r="J130" s="251"/>
      <c r="K130" s="251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130</v>
      </c>
      <c r="AU130" s="261" t="s">
        <v>85</v>
      </c>
      <c r="AV130" s="13" t="s">
        <v>85</v>
      </c>
      <c r="AW130" s="13" t="s">
        <v>31</v>
      </c>
      <c r="AX130" s="13" t="s">
        <v>75</v>
      </c>
      <c r="AY130" s="261" t="s">
        <v>121</v>
      </c>
    </row>
    <row r="131" s="13" customFormat="1">
      <c r="A131" s="13"/>
      <c r="B131" s="250"/>
      <c r="C131" s="251"/>
      <c r="D131" s="252" t="s">
        <v>130</v>
      </c>
      <c r="E131" s="253" t="s">
        <v>1</v>
      </c>
      <c r="F131" s="254" t="s">
        <v>271</v>
      </c>
      <c r="G131" s="251"/>
      <c r="H131" s="255">
        <v>-87.5</v>
      </c>
      <c r="I131" s="256"/>
      <c r="J131" s="251"/>
      <c r="K131" s="251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130</v>
      </c>
      <c r="AU131" s="261" t="s">
        <v>85</v>
      </c>
      <c r="AV131" s="13" t="s">
        <v>85</v>
      </c>
      <c r="AW131" s="13" t="s">
        <v>31</v>
      </c>
      <c r="AX131" s="13" t="s">
        <v>75</v>
      </c>
      <c r="AY131" s="261" t="s">
        <v>121</v>
      </c>
    </row>
    <row r="132" s="14" customFormat="1">
      <c r="A132" s="14"/>
      <c r="B132" s="262"/>
      <c r="C132" s="263"/>
      <c r="D132" s="252" t="s">
        <v>130</v>
      </c>
      <c r="E132" s="264" t="s">
        <v>1</v>
      </c>
      <c r="F132" s="265" t="s">
        <v>132</v>
      </c>
      <c r="G132" s="263"/>
      <c r="H132" s="266">
        <v>1974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2" t="s">
        <v>130</v>
      </c>
      <c r="AU132" s="272" t="s">
        <v>85</v>
      </c>
      <c r="AV132" s="14" t="s">
        <v>128</v>
      </c>
      <c r="AW132" s="14" t="s">
        <v>31</v>
      </c>
      <c r="AX132" s="14" t="s">
        <v>83</v>
      </c>
      <c r="AY132" s="272" t="s">
        <v>121</v>
      </c>
    </row>
    <row r="133" s="2" customFormat="1" ht="66.75" customHeight="1">
      <c r="A133" s="38"/>
      <c r="B133" s="39"/>
      <c r="C133" s="236" t="s">
        <v>128</v>
      </c>
      <c r="D133" s="236" t="s">
        <v>124</v>
      </c>
      <c r="E133" s="237" t="s">
        <v>143</v>
      </c>
      <c r="F133" s="238" t="s">
        <v>144</v>
      </c>
      <c r="G133" s="239" t="s">
        <v>135</v>
      </c>
      <c r="H133" s="240">
        <v>1128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40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128</v>
      </c>
      <c r="AT133" s="248" t="s">
        <v>124</v>
      </c>
      <c r="AU133" s="248" t="s">
        <v>85</v>
      </c>
      <c r="AY133" s="17" t="s">
        <v>121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83</v>
      </c>
      <c r="BK133" s="249">
        <f>ROUND(I133*H133,2)</f>
        <v>0</v>
      </c>
      <c r="BL133" s="17" t="s">
        <v>128</v>
      </c>
      <c r="BM133" s="248" t="s">
        <v>272</v>
      </c>
    </row>
    <row r="134" s="13" customFormat="1">
      <c r="A134" s="13"/>
      <c r="B134" s="250"/>
      <c r="C134" s="251"/>
      <c r="D134" s="252" t="s">
        <v>130</v>
      </c>
      <c r="E134" s="253" t="s">
        <v>1</v>
      </c>
      <c r="F134" s="254" t="s">
        <v>273</v>
      </c>
      <c r="G134" s="251"/>
      <c r="H134" s="255">
        <v>1178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130</v>
      </c>
      <c r="AU134" s="261" t="s">
        <v>85</v>
      </c>
      <c r="AV134" s="13" t="s">
        <v>85</v>
      </c>
      <c r="AW134" s="13" t="s">
        <v>31</v>
      </c>
      <c r="AX134" s="13" t="s">
        <v>75</v>
      </c>
      <c r="AY134" s="261" t="s">
        <v>121</v>
      </c>
    </row>
    <row r="135" s="13" customFormat="1">
      <c r="A135" s="13"/>
      <c r="B135" s="250"/>
      <c r="C135" s="251"/>
      <c r="D135" s="252" t="s">
        <v>130</v>
      </c>
      <c r="E135" s="253" t="s">
        <v>1</v>
      </c>
      <c r="F135" s="254" t="s">
        <v>274</v>
      </c>
      <c r="G135" s="251"/>
      <c r="H135" s="255">
        <v>-50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130</v>
      </c>
      <c r="AU135" s="261" t="s">
        <v>85</v>
      </c>
      <c r="AV135" s="13" t="s">
        <v>85</v>
      </c>
      <c r="AW135" s="13" t="s">
        <v>31</v>
      </c>
      <c r="AX135" s="13" t="s">
        <v>75</v>
      </c>
      <c r="AY135" s="261" t="s">
        <v>121</v>
      </c>
    </row>
    <row r="136" s="14" customFormat="1">
      <c r="A136" s="14"/>
      <c r="B136" s="262"/>
      <c r="C136" s="263"/>
      <c r="D136" s="252" t="s">
        <v>130</v>
      </c>
      <c r="E136" s="264" t="s">
        <v>1</v>
      </c>
      <c r="F136" s="265" t="s">
        <v>132</v>
      </c>
      <c r="G136" s="263"/>
      <c r="H136" s="266">
        <v>1128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130</v>
      </c>
      <c r="AU136" s="272" t="s">
        <v>85</v>
      </c>
      <c r="AV136" s="14" t="s">
        <v>128</v>
      </c>
      <c r="AW136" s="14" t="s">
        <v>31</v>
      </c>
      <c r="AX136" s="14" t="s">
        <v>83</v>
      </c>
      <c r="AY136" s="272" t="s">
        <v>121</v>
      </c>
    </row>
    <row r="137" s="2" customFormat="1" ht="16.5" customHeight="1">
      <c r="A137" s="38"/>
      <c r="B137" s="39"/>
      <c r="C137" s="273" t="s">
        <v>122</v>
      </c>
      <c r="D137" s="273" t="s">
        <v>146</v>
      </c>
      <c r="E137" s="274" t="s">
        <v>147</v>
      </c>
      <c r="F137" s="275" t="s">
        <v>148</v>
      </c>
      <c r="G137" s="276" t="s">
        <v>149</v>
      </c>
      <c r="H137" s="277">
        <v>2030.4000000000001</v>
      </c>
      <c r="I137" s="278"/>
      <c r="J137" s="279">
        <f>ROUND(I137*H137,2)</f>
        <v>0</v>
      </c>
      <c r="K137" s="280"/>
      <c r="L137" s="281"/>
      <c r="M137" s="282" t="s">
        <v>1</v>
      </c>
      <c r="N137" s="283" t="s">
        <v>40</v>
      </c>
      <c r="O137" s="91"/>
      <c r="P137" s="246">
        <f>O137*H137</f>
        <v>0</v>
      </c>
      <c r="Q137" s="246">
        <v>1</v>
      </c>
      <c r="R137" s="246">
        <f>Q137*H137</f>
        <v>2030.4000000000001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150</v>
      </c>
      <c r="AT137" s="248" t="s">
        <v>146</v>
      </c>
      <c r="AU137" s="248" t="s">
        <v>85</v>
      </c>
      <c r="AY137" s="17" t="s">
        <v>121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83</v>
      </c>
      <c r="BK137" s="249">
        <f>ROUND(I137*H137,2)</f>
        <v>0</v>
      </c>
      <c r="BL137" s="17" t="s">
        <v>128</v>
      </c>
      <c r="BM137" s="248" t="s">
        <v>275</v>
      </c>
    </row>
    <row r="138" s="13" customFormat="1">
      <c r="A138" s="13"/>
      <c r="B138" s="250"/>
      <c r="C138" s="251"/>
      <c r="D138" s="252" t="s">
        <v>130</v>
      </c>
      <c r="E138" s="253" t="s">
        <v>1</v>
      </c>
      <c r="F138" s="254" t="s">
        <v>276</v>
      </c>
      <c r="G138" s="251"/>
      <c r="H138" s="255">
        <v>2030.4000000000001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130</v>
      </c>
      <c r="AU138" s="261" t="s">
        <v>85</v>
      </c>
      <c r="AV138" s="13" t="s">
        <v>85</v>
      </c>
      <c r="AW138" s="13" t="s">
        <v>31</v>
      </c>
      <c r="AX138" s="13" t="s">
        <v>75</v>
      </c>
      <c r="AY138" s="261" t="s">
        <v>121</v>
      </c>
    </row>
    <row r="139" s="14" customFormat="1">
      <c r="A139" s="14"/>
      <c r="B139" s="262"/>
      <c r="C139" s="263"/>
      <c r="D139" s="252" t="s">
        <v>130</v>
      </c>
      <c r="E139" s="264" t="s">
        <v>1</v>
      </c>
      <c r="F139" s="265" t="s">
        <v>132</v>
      </c>
      <c r="G139" s="263"/>
      <c r="H139" s="266">
        <v>2030.4000000000001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130</v>
      </c>
      <c r="AU139" s="272" t="s">
        <v>85</v>
      </c>
      <c r="AV139" s="14" t="s">
        <v>128</v>
      </c>
      <c r="AW139" s="14" t="s">
        <v>31</v>
      </c>
      <c r="AX139" s="14" t="s">
        <v>83</v>
      </c>
      <c r="AY139" s="272" t="s">
        <v>121</v>
      </c>
    </row>
    <row r="140" s="2" customFormat="1" ht="16.5" customHeight="1">
      <c r="A140" s="38"/>
      <c r="B140" s="39"/>
      <c r="C140" s="273" t="s">
        <v>153</v>
      </c>
      <c r="D140" s="273" t="s">
        <v>146</v>
      </c>
      <c r="E140" s="274" t="s">
        <v>277</v>
      </c>
      <c r="F140" s="275" t="s">
        <v>278</v>
      </c>
      <c r="G140" s="276" t="s">
        <v>156</v>
      </c>
      <c r="H140" s="277">
        <v>990</v>
      </c>
      <c r="I140" s="278"/>
      <c r="J140" s="279">
        <f>ROUND(I140*H140,2)</f>
        <v>0</v>
      </c>
      <c r="K140" s="280"/>
      <c r="L140" s="281"/>
      <c r="M140" s="282" t="s">
        <v>1</v>
      </c>
      <c r="N140" s="283" t="s">
        <v>40</v>
      </c>
      <c r="O140" s="91"/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150</v>
      </c>
      <c r="AT140" s="248" t="s">
        <v>146</v>
      </c>
      <c r="AU140" s="248" t="s">
        <v>85</v>
      </c>
      <c r="AY140" s="17" t="s">
        <v>121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83</v>
      </c>
      <c r="BK140" s="249">
        <f>ROUND(I140*H140,2)</f>
        <v>0</v>
      </c>
      <c r="BL140" s="17" t="s">
        <v>128</v>
      </c>
      <c r="BM140" s="248" t="s">
        <v>279</v>
      </c>
    </row>
    <row r="141" s="15" customFormat="1">
      <c r="A141" s="15"/>
      <c r="B141" s="284"/>
      <c r="C141" s="285"/>
      <c r="D141" s="252" t="s">
        <v>130</v>
      </c>
      <c r="E141" s="286" t="s">
        <v>1</v>
      </c>
      <c r="F141" s="287" t="s">
        <v>158</v>
      </c>
      <c r="G141" s="285"/>
      <c r="H141" s="286" t="s">
        <v>1</v>
      </c>
      <c r="I141" s="288"/>
      <c r="J141" s="285"/>
      <c r="K141" s="285"/>
      <c r="L141" s="289"/>
      <c r="M141" s="290"/>
      <c r="N141" s="291"/>
      <c r="O141" s="291"/>
      <c r="P141" s="291"/>
      <c r="Q141" s="291"/>
      <c r="R141" s="291"/>
      <c r="S141" s="291"/>
      <c r="T141" s="292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93" t="s">
        <v>130</v>
      </c>
      <c r="AU141" s="293" t="s">
        <v>85</v>
      </c>
      <c r="AV141" s="15" t="s">
        <v>83</v>
      </c>
      <c r="AW141" s="15" t="s">
        <v>31</v>
      </c>
      <c r="AX141" s="15" t="s">
        <v>75</v>
      </c>
      <c r="AY141" s="293" t="s">
        <v>121</v>
      </c>
    </row>
    <row r="142" s="13" customFormat="1">
      <c r="A142" s="13"/>
      <c r="B142" s="250"/>
      <c r="C142" s="251"/>
      <c r="D142" s="252" t="s">
        <v>130</v>
      </c>
      <c r="E142" s="253" t="s">
        <v>1</v>
      </c>
      <c r="F142" s="254" t="s">
        <v>280</v>
      </c>
      <c r="G142" s="251"/>
      <c r="H142" s="255">
        <v>990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130</v>
      </c>
      <c r="AU142" s="261" t="s">
        <v>85</v>
      </c>
      <c r="AV142" s="13" t="s">
        <v>85</v>
      </c>
      <c r="AW142" s="13" t="s">
        <v>31</v>
      </c>
      <c r="AX142" s="13" t="s">
        <v>75</v>
      </c>
      <c r="AY142" s="261" t="s">
        <v>121</v>
      </c>
    </row>
    <row r="143" s="14" customFormat="1">
      <c r="A143" s="14"/>
      <c r="B143" s="262"/>
      <c r="C143" s="263"/>
      <c r="D143" s="252" t="s">
        <v>130</v>
      </c>
      <c r="E143" s="264" t="s">
        <v>1</v>
      </c>
      <c r="F143" s="265" t="s">
        <v>132</v>
      </c>
      <c r="G143" s="263"/>
      <c r="H143" s="266">
        <v>990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130</v>
      </c>
      <c r="AU143" s="272" t="s">
        <v>85</v>
      </c>
      <c r="AV143" s="14" t="s">
        <v>128</v>
      </c>
      <c r="AW143" s="14" t="s">
        <v>31</v>
      </c>
      <c r="AX143" s="14" t="s">
        <v>83</v>
      </c>
      <c r="AY143" s="272" t="s">
        <v>121</v>
      </c>
    </row>
    <row r="144" s="2" customFormat="1" ht="16.5" customHeight="1">
      <c r="A144" s="38"/>
      <c r="B144" s="39"/>
      <c r="C144" s="273" t="s">
        <v>160</v>
      </c>
      <c r="D144" s="273" t="s">
        <v>146</v>
      </c>
      <c r="E144" s="274" t="s">
        <v>281</v>
      </c>
      <c r="F144" s="275" t="s">
        <v>282</v>
      </c>
      <c r="G144" s="276" t="s">
        <v>190</v>
      </c>
      <c r="H144" s="277">
        <v>1200</v>
      </c>
      <c r="I144" s="278"/>
      <c r="J144" s="279">
        <f>ROUND(I144*H144,2)</f>
        <v>0</v>
      </c>
      <c r="K144" s="280"/>
      <c r="L144" s="281"/>
      <c r="M144" s="282" t="s">
        <v>1</v>
      </c>
      <c r="N144" s="283" t="s">
        <v>40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150</v>
      </c>
      <c r="AT144" s="248" t="s">
        <v>146</v>
      </c>
      <c r="AU144" s="248" t="s">
        <v>85</v>
      </c>
      <c r="AY144" s="17" t="s">
        <v>121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83</v>
      </c>
      <c r="BK144" s="249">
        <f>ROUND(I144*H144,2)</f>
        <v>0</v>
      </c>
      <c r="BL144" s="17" t="s">
        <v>128</v>
      </c>
      <c r="BM144" s="248" t="s">
        <v>283</v>
      </c>
    </row>
    <row r="145" s="15" customFormat="1">
      <c r="A145" s="15"/>
      <c r="B145" s="284"/>
      <c r="C145" s="285"/>
      <c r="D145" s="252" t="s">
        <v>130</v>
      </c>
      <c r="E145" s="286" t="s">
        <v>1</v>
      </c>
      <c r="F145" s="287" t="s">
        <v>158</v>
      </c>
      <c r="G145" s="285"/>
      <c r="H145" s="286" t="s">
        <v>1</v>
      </c>
      <c r="I145" s="288"/>
      <c r="J145" s="285"/>
      <c r="K145" s="285"/>
      <c r="L145" s="289"/>
      <c r="M145" s="290"/>
      <c r="N145" s="291"/>
      <c r="O145" s="291"/>
      <c r="P145" s="291"/>
      <c r="Q145" s="291"/>
      <c r="R145" s="291"/>
      <c r="S145" s="291"/>
      <c r="T145" s="29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93" t="s">
        <v>130</v>
      </c>
      <c r="AU145" s="293" t="s">
        <v>85</v>
      </c>
      <c r="AV145" s="15" t="s">
        <v>83</v>
      </c>
      <c r="AW145" s="15" t="s">
        <v>31</v>
      </c>
      <c r="AX145" s="15" t="s">
        <v>75</v>
      </c>
      <c r="AY145" s="293" t="s">
        <v>121</v>
      </c>
    </row>
    <row r="146" s="13" customFormat="1">
      <c r="A146" s="13"/>
      <c r="B146" s="250"/>
      <c r="C146" s="251"/>
      <c r="D146" s="252" t="s">
        <v>130</v>
      </c>
      <c r="E146" s="253" t="s">
        <v>1</v>
      </c>
      <c r="F146" s="254" t="s">
        <v>284</v>
      </c>
      <c r="G146" s="251"/>
      <c r="H146" s="255">
        <v>1200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130</v>
      </c>
      <c r="AU146" s="261" t="s">
        <v>85</v>
      </c>
      <c r="AV146" s="13" t="s">
        <v>85</v>
      </c>
      <c r="AW146" s="13" t="s">
        <v>31</v>
      </c>
      <c r="AX146" s="13" t="s">
        <v>75</v>
      </c>
      <c r="AY146" s="261" t="s">
        <v>121</v>
      </c>
    </row>
    <row r="147" s="14" customFormat="1">
      <c r="A147" s="14"/>
      <c r="B147" s="262"/>
      <c r="C147" s="263"/>
      <c r="D147" s="252" t="s">
        <v>130</v>
      </c>
      <c r="E147" s="264" t="s">
        <v>1</v>
      </c>
      <c r="F147" s="265" t="s">
        <v>132</v>
      </c>
      <c r="G147" s="263"/>
      <c r="H147" s="266">
        <v>1200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130</v>
      </c>
      <c r="AU147" s="272" t="s">
        <v>85</v>
      </c>
      <c r="AV147" s="14" t="s">
        <v>128</v>
      </c>
      <c r="AW147" s="14" t="s">
        <v>31</v>
      </c>
      <c r="AX147" s="14" t="s">
        <v>83</v>
      </c>
      <c r="AY147" s="272" t="s">
        <v>121</v>
      </c>
    </row>
    <row r="148" s="2" customFormat="1" ht="21.75" customHeight="1">
      <c r="A148" s="38"/>
      <c r="B148" s="39"/>
      <c r="C148" s="273" t="s">
        <v>150</v>
      </c>
      <c r="D148" s="273" t="s">
        <v>146</v>
      </c>
      <c r="E148" s="274" t="s">
        <v>285</v>
      </c>
      <c r="F148" s="275" t="s">
        <v>286</v>
      </c>
      <c r="G148" s="276" t="s">
        <v>156</v>
      </c>
      <c r="H148" s="277">
        <v>3960</v>
      </c>
      <c r="I148" s="278"/>
      <c r="J148" s="279">
        <f>ROUND(I148*H148,2)</f>
        <v>0</v>
      </c>
      <c r="K148" s="280"/>
      <c r="L148" s="281"/>
      <c r="M148" s="282" t="s">
        <v>1</v>
      </c>
      <c r="N148" s="283" t="s">
        <v>40</v>
      </c>
      <c r="O148" s="91"/>
      <c r="P148" s="246">
        <f>O148*H148</f>
        <v>0</v>
      </c>
      <c r="Q148" s="246">
        <v>0.00123</v>
      </c>
      <c r="R148" s="246">
        <f>Q148*H148</f>
        <v>4.8708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150</v>
      </c>
      <c r="AT148" s="248" t="s">
        <v>146</v>
      </c>
      <c r="AU148" s="248" t="s">
        <v>85</v>
      </c>
      <c r="AY148" s="17" t="s">
        <v>121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83</v>
      </c>
      <c r="BK148" s="249">
        <f>ROUND(I148*H148,2)</f>
        <v>0</v>
      </c>
      <c r="BL148" s="17" t="s">
        <v>128</v>
      </c>
      <c r="BM148" s="248" t="s">
        <v>287</v>
      </c>
    </row>
    <row r="149" s="13" customFormat="1">
      <c r="A149" s="13"/>
      <c r="B149" s="250"/>
      <c r="C149" s="251"/>
      <c r="D149" s="252" t="s">
        <v>130</v>
      </c>
      <c r="E149" s="253" t="s">
        <v>1</v>
      </c>
      <c r="F149" s="254" t="s">
        <v>288</v>
      </c>
      <c r="G149" s="251"/>
      <c r="H149" s="255">
        <v>3960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130</v>
      </c>
      <c r="AU149" s="261" t="s">
        <v>85</v>
      </c>
      <c r="AV149" s="13" t="s">
        <v>85</v>
      </c>
      <c r="AW149" s="13" t="s">
        <v>31</v>
      </c>
      <c r="AX149" s="13" t="s">
        <v>75</v>
      </c>
      <c r="AY149" s="261" t="s">
        <v>121</v>
      </c>
    </row>
    <row r="150" s="14" customFormat="1">
      <c r="A150" s="14"/>
      <c r="B150" s="262"/>
      <c r="C150" s="263"/>
      <c r="D150" s="252" t="s">
        <v>130</v>
      </c>
      <c r="E150" s="264" t="s">
        <v>1</v>
      </c>
      <c r="F150" s="265" t="s">
        <v>132</v>
      </c>
      <c r="G150" s="263"/>
      <c r="H150" s="266">
        <v>3960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130</v>
      </c>
      <c r="AU150" s="272" t="s">
        <v>85</v>
      </c>
      <c r="AV150" s="14" t="s">
        <v>128</v>
      </c>
      <c r="AW150" s="14" t="s">
        <v>31</v>
      </c>
      <c r="AX150" s="14" t="s">
        <v>83</v>
      </c>
      <c r="AY150" s="272" t="s">
        <v>121</v>
      </c>
    </row>
    <row r="151" s="2" customFormat="1" ht="16.5" customHeight="1">
      <c r="A151" s="38"/>
      <c r="B151" s="39"/>
      <c r="C151" s="273" t="s">
        <v>170</v>
      </c>
      <c r="D151" s="273" t="s">
        <v>146</v>
      </c>
      <c r="E151" s="274" t="s">
        <v>289</v>
      </c>
      <c r="F151" s="275" t="s">
        <v>290</v>
      </c>
      <c r="G151" s="276" t="s">
        <v>156</v>
      </c>
      <c r="H151" s="277">
        <v>1980</v>
      </c>
      <c r="I151" s="278"/>
      <c r="J151" s="279">
        <f>ROUND(I151*H151,2)</f>
        <v>0</v>
      </c>
      <c r="K151" s="280"/>
      <c r="L151" s="281"/>
      <c r="M151" s="282" t="s">
        <v>1</v>
      </c>
      <c r="N151" s="283" t="s">
        <v>40</v>
      </c>
      <c r="O151" s="91"/>
      <c r="P151" s="246">
        <f>O151*H151</f>
        <v>0</v>
      </c>
      <c r="Q151" s="246">
        <v>0.00018000000000000001</v>
      </c>
      <c r="R151" s="246">
        <f>Q151*H151</f>
        <v>0.35640000000000005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150</v>
      </c>
      <c r="AT151" s="248" t="s">
        <v>146</v>
      </c>
      <c r="AU151" s="248" t="s">
        <v>85</v>
      </c>
      <c r="AY151" s="17" t="s">
        <v>121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83</v>
      </c>
      <c r="BK151" s="249">
        <f>ROUND(I151*H151,2)</f>
        <v>0</v>
      </c>
      <c r="BL151" s="17" t="s">
        <v>128</v>
      </c>
      <c r="BM151" s="248" t="s">
        <v>291</v>
      </c>
    </row>
    <row r="152" s="15" customFormat="1">
      <c r="A152" s="15"/>
      <c r="B152" s="284"/>
      <c r="C152" s="285"/>
      <c r="D152" s="252" t="s">
        <v>130</v>
      </c>
      <c r="E152" s="286" t="s">
        <v>1</v>
      </c>
      <c r="F152" s="287" t="s">
        <v>158</v>
      </c>
      <c r="G152" s="285"/>
      <c r="H152" s="286" t="s">
        <v>1</v>
      </c>
      <c r="I152" s="288"/>
      <c r="J152" s="285"/>
      <c r="K152" s="285"/>
      <c r="L152" s="289"/>
      <c r="M152" s="290"/>
      <c r="N152" s="291"/>
      <c r="O152" s="291"/>
      <c r="P152" s="291"/>
      <c r="Q152" s="291"/>
      <c r="R152" s="291"/>
      <c r="S152" s="291"/>
      <c r="T152" s="292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93" t="s">
        <v>130</v>
      </c>
      <c r="AU152" s="293" t="s">
        <v>85</v>
      </c>
      <c r="AV152" s="15" t="s">
        <v>83</v>
      </c>
      <c r="AW152" s="15" t="s">
        <v>31</v>
      </c>
      <c r="AX152" s="15" t="s">
        <v>75</v>
      </c>
      <c r="AY152" s="293" t="s">
        <v>121</v>
      </c>
    </row>
    <row r="153" s="13" customFormat="1">
      <c r="A153" s="13"/>
      <c r="B153" s="250"/>
      <c r="C153" s="251"/>
      <c r="D153" s="252" t="s">
        <v>130</v>
      </c>
      <c r="E153" s="253" t="s">
        <v>1</v>
      </c>
      <c r="F153" s="254" t="s">
        <v>292</v>
      </c>
      <c r="G153" s="251"/>
      <c r="H153" s="255">
        <v>1980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130</v>
      </c>
      <c r="AU153" s="261" t="s">
        <v>85</v>
      </c>
      <c r="AV153" s="13" t="s">
        <v>85</v>
      </c>
      <c r="AW153" s="13" t="s">
        <v>31</v>
      </c>
      <c r="AX153" s="13" t="s">
        <v>75</v>
      </c>
      <c r="AY153" s="261" t="s">
        <v>121</v>
      </c>
    </row>
    <row r="154" s="14" customFormat="1">
      <c r="A154" s="14"/>
      <c r="B154" s="262"/>
      <c r="C154" s="263"/>
      <c r="D154" s="252" t="s">
        <v>130</v>
      </c>
      <c r="E154" s="264" t="s">
        <v>1</v>
      </c>
      <c r="F154" s="265" t="s">
        <v>132</v>
      </c>
      <c r="G154" s="263"/>
      <c r="H154" s="266">
        <v>1980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130</v>
      </c>
      <c r="AU154" s="272" t="s">
        <v>85</v>
      </c>
      <c r="AV154" s="14" t="s">
        <v>128</v>
      </c>
      <c r="AW154" s="14" t="s">
        <v>31</v>
      </c>
      <c r="AX154" s="14" t="s">
        <v>83</v>
      </c>
      <c r="AY154" s="272" t="s">
        <v>121</v>
      </c>
    </row>
    <row r="155" s="2" customFormat="1" ht="66.75" customHeight="1">
      <c r="A155" s="38"/>
      <c r="B155" s="39"/>
      <c r="C155" s="236" t="s">
        <v>174</v>
      </c>
      <c r="D155" s="236" t="s">
        <v>124</v>
      </c>
      <c r="E155" s="237" t="s">
        <v>165</v>
      </c>
      <c r="F155" s="238" t="s">
        <v>166</v>
      </c>
      <c r="G155" s="239" t="s">
        <v>167</v>
      </c>
      <c r="H155" s="240">
        <v>0.58899999999999997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40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128</v>
      </c>
      <c r="AT155" s="248" t="s">
        <v>124</v>
      </c>
      <c r="AU155" s="248" t="s">
        <v>85</v>
      </c>
      <c r="AY155" s="17" t="s">
        <v>121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83</v>
      </c>
      <c r="BK155" s="249">
        <f>ROUND(I155*H155,2)</f>
        <v>0</v>
      </c>
      <c r="BL155" s="17" t="s">
        <v>128</v>
      </c>
      <c r="BM155" s="248" t="s">
        <v>293</v>
      </c>
    </row>
    <row r="156" s="13" customFormat="1">
      <c r="A156" s="13"/>
      <c r="B156" s="250"/>
      <c r="C156" s="251"/>
      <c r="D156" s="252" t="s">
        <v>130</v>
      </c>
      <c r="E156" s="253" t="s">
        <v>1</v>
      </c>
      <c r="F156" s="254" t="s">
        <v>294</v>
      </c>
      <c r="G156" s="251"/>
      <c r="H156" s="255">
        <v>0.58899999999999997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130</v>
      </c>
      <c r="AU156" s="261" t="s">
        <v>85</v>
      </c>
      <c r="AV156" s="13" t="s">
        <v>85</v>
      </c>
      <c r="AW156" s="13" t="s">
        <v>31</v>
      </c>
      <c r="AX156" s="13" t="s">
        <v>75</v>
      </c>
      <c r="AY156" s="261" t="s">
        <v>121</v>
      </c>
    </row>
    <row r="157" s="14" customFormat="1">
      <c r="A157" s="14"/>
      <c r="B157" s="262"/>
      <c r="C157" s="263"/>
      <c r="D157" s="252" t="s">
        <v>130</v>
      </c>
      <c r="E157" s="264" t="s">
        <v>1</v>
      </c>
      <c r="F157" s="265" t="s">
        <v>132</v>
      </c>
      <c r="G157" s="263"/>
      <c r="H157" s="266">
        <v>0.58899999999999997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130</v>
      </c>
      <c r="AU157" s="272" t="s">
        <v>85</v>
      </c>
      <c r="AV157" s="14" t="s">
        <v>128</v>
      </c>
      <c r="AW157" s="14" t="s">
        <v>31</v>
      </c>
      <c r="AX157" s="14" t="s">
        <v>83</v>
      </c>
      <c r="AY157" s="272" t="s">
        <v>121</v>
      </c>
    </row>
    <row r="158" s="2" customFormat="1" ht="78" customHeight="1">
      <c r="A158" s="38"/>
      <c r="B158" s="39"/>
      <c r="C158" s="236" t="s">
        <v>181</v>
      </c>
      <c r="D158" s="236" t="s">
        <v>124</v>
      </c>
      <c r="E158" s="237" t="s">
        <v>171</v>
      </c>
      <c r="F158" s="238" t="s">
        <v>172</v>
      </c>
      <c r="G158" s="239" t="s">
        <v>167</v>
      </c>
      <c r="H158" s="240">
        <v>0.58899999999999997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40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128</v>
      </c>
      <c r="AT158" s="248" t="s">
        <v>124</v>
      </c>
      <c r="AU158" s="248" t="s">
        <v>85</v>
      </c>
      <c r="AY158" s="17" t="s">
        <v>121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83</v>
      </c>
      <c r="BK158" s="249">
        <f>ROUND(I158*H158,2)</f>
        <v>0</v>
      </c>
      <c r="BL158" s="17" t="s">
        <v>128</v>
      </c>
      <c r="BM158" s="248" t="s">
        <v>295</v>
      </c>
    </row>
    <row r="159" s="13" customFormat="1">
      <c r="A159" s="13"/>
      <c r="B159" s="250"/>
      <c r="C159" s="251"/>
      <c r="D159" s="252" t="s">
        <v>130</v>
      </c>
      <c r="E159" s="253" t="s">
        <v>1</v>
      </c>
      <c r="F159" s="254" t="s">
        <v>296</v>
      </c>
      <c r="G159" s="251"/>
      <c r="H159" s="255">
        <v>0.58899999999999997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130</v>
      </c>
      <c r="AU159" s="261" t="s">
        <v>85</v>
      </c>
      <c r="AV159" s="13" t="s">
        <v>85</v>
      </c>
      <c r="AW159" s="13" t="s">
        <v>31</v>
      </c>
      <c r="AX159" s="13" t="s">
        <v>75</v>
      </c>
      <c r="AY159" s="261" t="s">
        <v>121</v>
      </c>
    </row>
    <row r="160" s="14" customFormat="1">
      <c r="A160" s="14"/>
      <c r="B160" s="262"/>
      <c r="C160" s="263"/>
      <c r="D160" s="252" t="s">
        <v>130</v>
      </c>
      <c r="E160" s="264" t="s">
        <v>1</v>
      </c>
      <c r="F160" s="265" t="s">
        <v>132</v>
      </c>
      <c r="G160" s="263"/>
      <c r="H160" s="266">
        <v>0.58899999999999997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130</v>
      </c>
      <c r="AU160" s="272" t="s">
        <v>85</v>
      </c>
      <c r="AV160" s="14" t="s">
        <v>128</v>
      </c>
      <c r="AW160" s="14" t="s">
        <v>31</v>
      </c>
      <c r="AX160" s="14" t="s">
        <v>83</v>
      </c>
      <c r="AY160" s="272" t="s">
        <v>121</v>
      </c>
    </row>
    <row r="161" s="2" customFormat="1" ht="78" customHeight="1">
      <c r="A161" s="38"/>
      <c r="B161" s="39"/>
      <c r="C161" s="236" t="s">
        <v>187</v>
      </c>
      <c r="D161" s="236" t="s">
        <v>124</v>
      </c>
      <c r="E161" s="237" t="s">
        <v>297</v>
      </c>
      <c r="F161" s="238" t="s">
        <v>298</v>
      </c>
      <c r="G161" s="239" t="s">
        <v>190</v>
      </c>
      <c r="H161" s="240">
        <v>1128</v>
      </c>
      <c r="I161" s="241"/>
      <c r="J161" s="242">
        <f>ROUND(I161*H161,2)</f>
        <v>0</v>
      </c>
      <c r="K161" s="243"/>
      <c r="L161" s="44"/>
      <c r="M161" s="244" t="s">
        <v>1</v>
      </c>
      <c r="N161" s="245" t="s">
        <v>40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128</v>
      </c>
      <c r="AT161" s="248" t="s">
        <v>124</v>
      </c>
      <c r="AU161" s="248" t="s">
        <v>85</v>
      </c>
      <c r="AY161" s="17" t="s">
        <v>121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83</v>
      </c>
      <c r="BK161" s="249">
        <f>ROUND(I161*H161,2)</f>
        <v>0</v>
      </c>
      <c r="BL161" s="17" t="s">
        <v>128</v>
      </c>
      <c r="BM161" s="248" t="s">
        <v>299</v>
      </c>
    </row>
    <row r="162" s="13" customFormat="1">
      <c r="A162" s="13"/>
      <c r="B162" s="250"/>
      <c r="C162" s="251"/>
      <c r="D162" s="252" t="s">
        <v>130</v>
      </c>
      <c r="E162" s="253" t="s">
        <v>1</v>
      </c>
      <c r="F162" s="254" t="s">
        <v>300</v>
      </c>
      <c r="G162" s="251"/>
      <c r="H162" s="255">
        <v>1178</v>
      </c>
      <c r="I162" s="256"/>
      <c r="J162" s="251"/>
      <c r="K162" s="251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130</v>
      </c>
      <c r="AU162" s="261" t="s">
        <v>85</v>
      </c>
      <c r="AV162" s="13" t="s">
        <v>85</v>
      </c>
      <c r="AW162" s="13" t="s">
        <v>31</v>
      </c>
      <c r="AX162" s="13" t="s">
        <v>75</v>
      </c>
      <c r="AY162" s="261" t="s">
        <v>121</v>
      </c>
    </row>
    <row r="163" s="13" customFormat="1">
      <c r="A163" s="13"/>
      <c r="B163" s="250"/>
      <c r="C163" s="251"/>
      <c r="D163" s="252" t="s">
        <v>130</v>
      </c>
      <c r="E163" s="253" t="s">
        <v>1</v>
      </c>
      <c r="F163" s="254" t="s">
        <v>301</v>
      </c>
      <c r="G163" s="251"/>
      <c r="H163" s="255">
        <v>-50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130</v>
      </c>
      <c r="AU163" s="261" t="s">
        <v>85</v>
      </c>
      <c r="AV163" s="13" t="s">
        <v>85</v>
      </c>
      <c r="AW163" s="13" t="s">
        <v>31</v>
      </c>
      <c r="AX163" s="13" t="s">
        <v>75</v>
      </c>
      <c r="AY163" s="261" t="s">
        <v>121</v>
      </c>
    </row>
    <row r="164" s="14" customFormat="1">
      <c r="A164" s="14"/>
      <c r="B164" s="262"/>
      <c r="C164" s="263"/>
      <c r="D164" s="252" t="s">
        <v>130</v>
      </c>
      <c r="E164" s="264" t="s">
        <v>1</v>
      </c>
      <c r="F164" s="265" t="s">
        <v>132</v>
      </c>
      <c r="G164" s="263"/>
      <c r="H164" s="266">
        <v>1128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130</v>
      </c>
      <c r="AU164" s="272" t="s">
        <v>85</v>
      </c>
      <c r="AV164" s="14" t="s">
        <v>128</v>
      </c>
      <c r="AW164" s="14" t="s">
        <v>31</v>
      </c>
      <c r="AX164" s="14" t="s">
        <v>83</v>
      </c>
      <c r="AY164" s="272" t="s">
        <v>121</v>
      </c>
    </row>
    <row r="165" s="2" customFormat="1" ht="111.75" customHeight="1">
      <c r="A165" s="38"/>
      <c r="B165" s="39"/>
      <c r="C165" s="236" t="s">
        <v>193</v>
      </c>
      <c r="D165" s="236" t="s">
        <v>124</v>
      </c>
      <c r="E165" s="237" t="s">
        <v>175</v>
      </c>
      <c r="F165" s="238" t="s">
        <v>176</v>
      </c>
      <c r="G165" s="239" t="s">
        <v>167</v>
      </c>
      <c r="H165" s="240">
        <v>1.7669999999999999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40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128</v>
      </c>
      <c r="AT165" s="248" t="s">
        <v>124</v>
      </c>
      <c r="AU165" s="248" t="s">
        <v>85</v>
      </c>
      <c r="AY165" s="17" t="s">
        <v>121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83</v>
      </c>
      <c r="BK165" s="249">
        <f>ROUND(I165*H165,2)</f>
        <v>0</v>
      </c>
      <c r="BL165" s="17" t="s">
        <v>128</v>
      </c>
      <c r="BM165" s="248" t="s">
        <v>302</v>
      </c>
    </row>
    <row r="166" s="2" customFormat="1">
      <c r="A166" s="38"/>
      <c r="B166" s="39"/>
      <c r="C166" s="40"/>
      <c r="D166" s="252" t="s">
        <v>178</v>
      </c>
      <c r="E166" s="40"/>
      <c r="F166" s="294" t="s">
        <v>179</v>
      </c>
      <c r="G166" s="40"/>
      <c r="H166" s="40"/>
      <c r="I166" s="144"/>
      <c r="J166" s="40"/>
      <c r="K166" s="40"/>
      <c r="L166" s="44"/>
      <c r="M166" s="295"/>
      <c r="N166" s="296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178</v>
      </c>
      <c r="AU166" s="17" t="s">
        <v>85</v>
      </c>
    </row>
    <row r="167" s="13" customFormat="1">
      <c r="A167" s="13"/>
      <c r="B167" s="250"/>
      <c r="C167" s="251"/>
      <c r="D167" s="252" t="s">
        <v>130</v>
      </c>
      <c r="E167" s="253" t="s">
        <v>1</v>
      </c>
      <c r="F167" s="254" t="s">
        <v>303</v>
      </c>
      <c r="G167" s="251"/>
      <c r="H167" s="255">
        <v>1.7669999999999999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130</v>
      </c>
      <c r="AU167" s="261" t="s">
        <v>85</v>
      </c>
      <c r="AV167" s="13" t="s">
        <v>85</v>
      </c>
      <c r="AW167" s="13" t="s">
        <v>31</v>
      </c>
      <c r="AX167" s="13" t="s">
        <v>75</v>
      </c>
      <c r="AY167" s="261" t="s">
        <v>121</v>
      </c>
    </row>
    <row r="168" s="14" customFormat="1">
      <c r="A168" s="14"/>
      <c r="B168" s="262"/>
      <c r="C168" s="263"/>
      <c r="D168" s="252" t="s">
        <v>130</v>
      </c>
      <c r="E168" s="264" t="s">
        <v>1</v>
      </c>
      <c r="F168" s="265" t="s">
        <v>132</v>
      </c>
      <c r="G168" s="263"/>
      <c r="H168" s="266">
        <v>1.7669999999999999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130</v>
      </c>
      <c r="AU168" s="272" t="s">
        <v>85</v>
      </c>
      <c r="AV168" s="14" t="s">
        <v>128</v>
      </c>
      <c r="AW168" s="14" t="s">
        <v>31</v>
      </c>
      <c r="AX168" s="14" t="s">
        <v>83</v>
      </c>
      <c r="AY168" s="272" t="s">
        <v>121</v>
      </c>
    </row>
    <row r="169" s="2" customFormat="1" ht="100.5" customHeight="1">
      <c r="A169" s="38"/>
      <c r="B169" s="39"/>
      <c r="C169" s="236" t="s">
        <v>200</v>
      </c>
      <c r="D169" s="236" t="s">
        <v>124</v>
      </c>
      <c r="E169" s="237" t="s">
        <v>182</v>
      </c>
      <c r="F169" s="238" t="s">
        <v>183</v>
      </c>
      <c r="G169" s="239" t="s">
        <v>184</v>
      </c>
      <c r="H169" s="240">
        <v>60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40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128</v>
      </c>
      <c r="AT169" s="248" t="s">
        <v>124</v>
      </c>
      <c r="AU169" s="248" t="s">
        <v>85</v>
      </c>
      <c r="AY169" s="17" t="s">
        <v>121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83</v>
      </c>
      <c r="BK169" s="249">
        <f>ROUND(I169*H169,2)</f>
        <v>0</v>
      </c>
      <c r="BL169" s="17" t="s">
        <v>128</v>
      </c>
      <c r="BM169" s="248" t="s">
        <v>304</v>
      </c>
    </row>
    <row r="170" s="13" customFormat="1">
      <c r="A170" s="13"/>
      <c r="B170" s="250"/>
      <c r="C170" s="251"/>
      <c r="D170" s="252" t="s">
        <v>130</v>
      </c>
      <c r="E170" s="253" t="s">
        <v>1</v>
      </c>
      <c r="F170" s="254" t="s">
        <v>305</v>
      </c>
      <c r="G170" s="251"/>
      <c r="H170" s="255">
        <v>60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130</v>
      </c>
      <c r="AU170" s="261" t="s">
        <v>85</v>
      </c>
      <c r="AV170" s="13" t="s">
        <v>85</v>
      </c>
      <c r="AW170" s="13" t="s">
        <v>31</v>
      </c>
      <c r="AX170" s="13" t="s">
        <v>75</v>
      </c>
      <c r="AY170" s="261" t="s">
        <v>121</v>
      </c>
    </row>
    <row r="171" s="14" customFormat="1">
      <c r="A171" s="14"/>
      <c r="B171" s="262"/>
      <c r="C171" s="263"/>
      <c r="D171" s="252" t="s">
        <v>130</v>
      </c>
      <c r="E171" s="264" t="s">
        <v>1</v>
      </c>
      <c r="F171" s="265" t="s">
        <v>132</v>
      </c>
      <c r="G171" s="263"/>
      <c r="H171" s="266">
        <v>60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2" t="s">
        <v>130</v>
      </c>
      <c r="AU171" s="272" t="s">
        <v>85</v>
      </c>
      <c r="AV171" s="14" t="s">
        <v>128</v>
      </c>
      <c r="AW171" s="14" t="s">
        <v>31</v>
      </c>
      <c r="AX171" s="14" t="s">
        <v>83</v>
      </c>
      <c r="AY171" s="272" t="s">
        <v>121</v>
      </c>
    </row>
    <row r="172" s="2" customFormat="1" ht="89.25" customHeight="1">
      <c r="A172" s="38"/>
      <c r="B172" s="39"/>
      <c r="C172" s="236" t="s">
        <v>8</v>
      </c>
      <c r="D172" s="236" t="s">
        <v>124</v>
      </c>
      <c r="E172" s="237" t="s">
        <v>188</v>
      </c>
      <c r="F172" s="238" t="s">
        <v>189</v>
      </c>
      <c r="G172" s="239" t="s">
        <v>190</v>
      </c>
      <c r="H172" s="240">
        <v>1178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40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128</v>
      </c>
      <c r="AT172" s="248" t="s">
        <v>124</v>
      </c>
      <c r="AU172" s="248" t="s">
        <v>85</v>
      </c>
      <c r="AY172" s="17" t="s">
        <v>121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83</v>
      </c>
      <c r="BK172" s="249">
        <f>ROUND(I172*H172,2)</f>
        <v>0</v>
      </c>
      <c r="BL172" s="17" t="s">
        <v>128</v>
      </c>
      <c r="BM172" s="248" t="s">
        <v>306</v>
      </c>
    </row>
    <row r="173" s="2" customFormat="1">
      <c r="A173" s="38"/>
      <c r="B173" s="39"/>
      <c r="C173" s="40"/>
      <c r="D173" s="252" t="s">
        <v>178</v>
      </c>
      <c r="E173" s="40"/>
      <c r="F173" s="294" t="s">
        <v>192</v>
      </c>
      <c r="G173" s="40"/>
      <c r="H173" s="40"/>
      <c r="I173" s="144"/>
      <c r="J173" s="40"/>
      <c r="K173" s="40"/>
      <c r="L173" s="44"/>
      <c r="M173" s="295"/>
      <c r="N173" s="296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178</v>
      </c>
      <c r="AU173" s="17" t="s">
        <v>85</v>
      </c>
    </row>
    <row r="174" s="13" customFormat="1">
      <c r="A174" s="13"/>
      <c r="B174" s="250"/>
      <c r="C174" s="251"/>
      <c r="D174" s="252" t="s">
        <v>130</v>
      </c>
      <c r="E174" s="253" t="s">
        <v>1</v>
      </c>
      <c r="F174" s="254" t="s">
        <v>273</v>
      </c>
      <c r="G174" s="251"/>
      <c r="H174" s="255">
        <v>1178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130</v>
      </c>
      <c r="AU174" s="261" t="s">
        <v>85</v>
      </c>
      <c r="AV174" s="13" t="s">
        <v>85</v>
      </c>
      <c r="AW174" s="13" t="s">
        <v>31</v>
      </c>
      <c r="AX174" s="13" t="s">
        <v>83</v>
      </c>
      <c r="AY174" s="261" t="s">
        <v>121</v>
      </c>
    </row>
    <row r="175" s="2" customFormat="1" ht="44.25" customHeight="1">
      <c r="A175" s="38"/>
      <c r="B175" s="39"/>
      <c r="C175" s="236" t="s">
        <v>213</v>
      </c>
      <c r="D175" s="236" t="s">
        <v>124</v>
      </c>
      <c r="E175" s="237" t="s">
        <v>194</v>
      </c>
      <c r="F175" s="238" t="s">
        <v>195</v>
      </c>
      <c r="G175" s="239" t="s">
        <v>156</v>
      </c>
      <c r="H175" s="240">
        <v>130</v>
      </c>
      <c r="I175" s="241"/>
      <c r="J175" s="242">
        <f>ROUND(I175*H175,2)</f>
        <v>0</v>
      </c>
      <c r="K175" s="243"/>
      <c r="L175" s="44"/>
      <c r="M175" s="244" t="s">
        <v>1</v>
      </c>
      <c r="N175" s="245" t="s">
        <v>40</v>
      </c>
      <c r="O175" s="91"/>
      <c r="P175" s="246">
        <f>O175*H175</f>
        <v>0</v>
      </c>
      <c r="Q175" s="246">
        <v>0</v>
      </c>
      <c r="R175" s="246">
        <f>Q175*H175</f>
        <v>0</v>
      </c>
      <c r="S175" s="246">
        <v>0</v>
      </c>
      <c r="T175" s="24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8" t="s">
        <v>128</v>
      </c>
      <c r="AT175" s="248" t="s">
        <v>124</v>
      </c>
      <c r="AU175" s="248" t="s">
        <v>85</v>
      </c>
      <c r="AY175" s="17" t="s">
        <v>121</v>
      </c>
      <c r="BE175" s="249">
        <f>IF(N175="základní",J175,0)</f>
        <v>0</v>
      </c>
      <c r="BF175" s="249">
        <f>IF(N175="snížená",J175,0)</f>
        <v>0</v>
      </c>
      <c r="BG175" s="249">
        <f>IF(N175="zákl. přenesená",J175,0)</f>
        <v>0</v>
      </c>
      <c r="BH175" s="249">
        <f>IF(N175="sníž. přenesená",J175,0)</f>
        <v>0</v>
      </c>
      <c r="BI175" s="249">
        <f>IF(N175="nulová",J175,0)</f>
        <v>0</v>
      </c>
      <c r="BJ175" s="17" t="s">
        <v>83</v>
      </c>
      <c r="BK175" s="249">
        <f>ROUND(I175*H175,2)</f>
        <v>0</v>
      </c>
      <c r="BL175" s="17" t="s">
        <v>128</v>
      </c>
      <c r="BM175" s="248" t="s">
        <v>307</v>
      </c>
    </row>
    <row r="176" s="13" customFormat="1">
      <c r="A176" s="13"/>
      <c r="B176" s="250"/>
      <c r="C176" s="251"/>
      <c r="D176" s="252" t="s">
        <v>130</v>
      </c>
      <c r="E176" s="253" t="s">
        <v>1</v>
      </c>
      <c r="F176" s="254" t="s">
        <v>308</v>
      </c>
      <c r="G176" s="251"/>
      <c r="H176" s="255">
        <v>130</v>
      </c>
      <c r="I176" s="256"/>
      <c r="J176" s="251"/>
      <c r="K176" s="251"/>
      <c r="L176" s="257"/>
      <c r="M176" s="258"/>
      <c r="N176" s="259"/>
      <c r="O176" s="259"/>
      <c r="P176" s="259"/>
      <c r="Q176" s="259"/>
      <c r="R176" s="259"/>
      <c r="S176" s="259"/>
      <c r="T176" s="26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1" t="s">
        <v>130</v>
      </c>
      <c r="AU176" s="261" t="s">
        <v>85</v>
      </c>
      <c r="AV176" s="13" t="s">
        <v>85</v>
      </c>
      <c r="AW176" s="13" t="s">
        <v>31</v>
      </c>
      <c r="AX176" s="13" t="s">
        <v>75</v>
      </c>
      <c r="AY176" s="261" t="s">
        <v>121</v>
      </c>
    </row>
    <row r="177" s="14" customFormat="1">
      <c r="A177" s="14"/>
      <c r="B177" s="262"/>
      <c r="C177" s="263"/>
      <c r="D177" s="252" t="s">
        <v>130</v>
      </c>
      <c r="E177" s="264" t="s">
        <v>1</v>
      </c>
      <c r="F177" s="265" t="s">
        <v>132</v>
      </c>
      <c r="G177" s="263"/>
      <c r="H177" s="266">
        <v>130</v>
      </c>
      <c r="I177" s="267"/>
      <c r="J177" s="263"/>
      <c r="K177" s="263"/>
      <c r="L177" s="268"/>
      <c r="M177" s="269"/>
      <c r="N177" s="270"/>
      <c r="O177" s="270"/>
      <c r="P177" s="270"/>
      <c r="Q177" s="270"/>
      <c r="R177" s="270"/>
      <c r="S177" s="270"/>
      <c r="T177" s="27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72" t="s">
        <v>130</v>
      </c>
      <c r="AU177" s="272" t="s">
        <v>85</v>
      </c>
      <c r="AV177" s="14" t="s">
        <v>128</v>
      </c>
      <c r="AW177" s="14" t="s">
        <v>31</v>
      </c>
      <c r="AX177" s="14" t="s">
        <v>83</v>
      </c>
      <c r="AY177" s="272" t="s">
        <v>121</v>
      </c>
    </row>
    <row r="178" s="2" customFormat="1" ht="66.75" customHeight="1">
      <c r="A178" s="38"/>
      <c r="B178" s="39"/>
      <c r="C178" s="236" t="s">
        <v>218</v>
      </c>
      <c r="D178" s="236" t="s">
        <v>124</v>
      </c>
      <c r="E178" s="237" t="s">
        <v>214</v>
      </c>
      <c r="F178" s="238" t="s">
        <v>215</v>
      </c>
      <c r="G178" s="239" t="s">
        <v>135</v>
      </c>
      <c r="H178" s="240">
        <v>353.39999999999998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40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128</v>
      </c>
      <c r="AT178" s="248" t="s">
        <v>124</v>
      </c>
      <c r="AU178" s="248" t="s">
        <v>85</v>
      </c>
      <c r="AY178" s="17" t="s">
        <v>121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83</v>
      </c>
      <c r="BK178" s="249">
        <f>ROUND(I178*H178,2)</f>
        <v>0</v>
      </c>
      <c r="BL178" s="17" t="s">
        <v>128</v>
      </c>
      <c r="BM178" s="248" t="s">
        <v>309</v>
      </c>
    </row>
    <row r="179" s="13" customFormat="1">
      <c r="A179" s="13"/>
      <c r="B179" s="250"/>
      <c r="C179" s="251"/>
      <c r="D179" s="252" t="s">
        <v>130</v>
      </c>
      <c r="E179" s="253" t="s">
        <v>1</v>
      </c>
      <c r="F179" s="254" t="s">
        <v>310</v>
      </c>
      <c r="G179" s="251"/>
      <c r="H179" s="255">
        <v>353.39999999999998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130</v>
      </c>
      <c r="AU179" s="261" t="s">
        <v>85</v>
      </c>
      <c r="AV179" s="13" t="s">
        <v>85</v>
      </c>
      <c r="AW179" s="13" t="s">
        <v>31</v>
      </c>
      <c r="AX179" s="13" t="s">
        <v>75</v>
      </c>
      <c r="AY179" s="261" t="s">
        <v>121</v>
      </c>
    </row>
    <row r="180" s="14" customFormat="1">
      <c r="A180" s="14"/>
      <c r="B180" s="262"/>
      <c r="C180" s="263"/>
      <c r="D180" s="252" t="s">
        <v>130</v>
      </c>
      <c r="E180" s="264" t="s">
        <v>1</v>
      </c>
      <c r="F180" s="265" t="s">
        <v>132</v>
      </c>
      <c r="G180" s="263"/>
      <c r="H180" s="266">
        <v>353.39999999999998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2" t="s">
        <v>130</v>
      </c>
      <c r="AU180" s="272" t="s">
        <v>85</v>
      </c>
      <c r="AV180" s="14" t="s">
        <v>128</v>
      </c>
      <c r="AW180" s="14" t="s">
        <v>31</v>
      </c>
      <c r="AX180" s="14" t="s">
        <v>83</v>
      </c>
      <c r="AY180" s="272" t="s">
        <v>121</v>
      </c>
    </row>
    <row r="181" s="2" customFormat="1" ht="44.25" customHeight="1">
      <c r="A181" s="38"/>
      <c r="B181" s="39"/>
      <c r="C181" s="236" t="s">
        <v>223</v>
      </c>
      <c r="D181" s="236" t="s">
        <v>124</v>
      </c>
      <c r="E181" s="237" t="s">
        <v>219</v>
      </c>
      <c r="F181" s="238" t="s">
        <v>220</v>
      </c>
      <c r="G181" s="239" t="s">
        <v>127</v>
      </c>
      <c r="H181" s="240">
        <v>500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40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128</v>
      </c>
      <c r="AT181" s="248" t="s">
        <v>124</v>
      </c>
      <c r="AU181" s="248" t="s">
        <v>85</v>
      </c>
      <c r="AY181" s="17" t="s">
        <v>121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83</v>
      </c>
      <c r="BK181" s="249">
        <f>ROUND(I181*H181,2)</f>
        <v>0</v>
      </c>
      <c r="BL181" s="17" t="s">
        <v>128</v>
      </c>
      <c r="BM181" s="248" t="s">
        <v>311</v>
      </c>
    </row>
    <row r="182" s="13" customFormat="1">
      <c r="A182" s="13"/>
      <c r="B182" s="250"/>
      <c r="C182" s="251"/>
      <c r="D182" s="252" t="s">
        <v>130</v>
      </c>
      <c r="E182" s="253" t="s">
        <v>1</v>
      </c>
      <c r="F182" s="254" t="s">
        <v>312</v>
      </c>
      <c r="G182" s="251"/>
      <c r="H182" s="255">
        <v>500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130</v>
      </c>
      <c r="AU182" s="261" t="s">
        <v>85</v>
      </c>
      <c r="AV182" s="13" t="s">
        <v>85</v>
      </c>
      <c r="AW182" s="13" t="s">
        <v>31</v>
      </c>
      <c r="AX182" s="13" t="s">
        <v>75</v>
      </c>
      <c r="AY182" s="261" t="s">
        <v>121</v>
      </c>
    </row>
    <row r="183" s="14" customFormat="1">
      <c r="A183" s="14"/>
      <c r="B183" s="262"/>
      <c r="C183" s="263"/>
      <c r="D183" s="252" t="s">
        <v>130</v>
      </c>
      <c r="E183" s="264" t="s">
        <v>1</v>
      </c>
      <c r="F183" s="265" t="s">
        <v>132</v>
      </c>
      <c r="G183" s="263"/>
      <c r="H183" s="266">
        <v>500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130</v>
      </c>
      <c r="AU183" s="272" t="s">
        <v>85</v>
      </c>
      <c r="AV183" s="14" t="s">
        <v>128</v>
      </c>
      <c r="AW183" s="14" t="s">
        <v>31</v>
      </c>
      <c r="AX183" s="14" t="s">
        <v>83</v>
      </c>
      <c r="AY183" s="272" t="s">
        <v>121</v>
      </c>
    </row>
    <row r="184" s="2" customFormat="1" ht="66.75" customHeight="1">
      <c r="A184" s="38"/>
      <c r="B184" s="39"/>
      <c r="C184" s="236" t="s">
        <v>235</v>
      </c>
      <c r="D184" s="236" t="s">
        <v>124</v>
      </c>
      <c r="E184" s="237" t="s">
        <v>224</v>
      </c>
      <c r="F184" s="238" t="s">
        <v>225</v>
      </c>
      <c r="G184" s="239" t="s">
        <v>149</v>
      </c>
      <c r="H184" s="240">
        <v>151.71600000000001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40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128</v>
      </c>
      <c r="AT184" s="248" t="s">
        <v>124</v>
      </c>
      <c r="AU184" s="248" t="s">
        <v>85</v>
      </c>
      <c r="AY184" s="17" t="s">
        <v>121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83</v>
      </c>
      <c r="BK184" s="249">
        <f>ROUND(I184*H184,2)</f>
        <v>0</v>
      </c>
      <c r="BL184" s="17" t="s">
        <v>128</v>
      </c>
      <c r="BM184" s="248" t="s">
        <v>313</v>
      </c>
    </row>
    <row r="185" s="13" customFormat="1">
      <c r="A185" s="13"/>
      <c r="B185" s="250"/>
      <c r="C185" s="251"/>
      <c r="D185" s="252" t="s">
        <v>130</v>
      </c>
      <c r="E185" s="253" t="s">
        <v>1</v>
      </c>
      <c r="F185" s="254" t="s">
        <v>314</v>
      </c>
      <c r="G185" s="251"/>
      <c r="H185" s="255">
        <v>158.441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130</v>
      </c>
      <c r="AU185" s="261" t="s">
        <v>85</v>
      </c>
      <c r="AV185" s="13" t="s">
        <v>85</v>
      </c>
      <c r="AW185" s="13" t="s">
        <v>31</v>
      </c>
      <c r="AX185" s="13" t="s">
        <v>75</v>
      </c>
      <c r="AY185" s="261" t="s">
        <v>121</v>
      </c>
    </row>
    <row r="186" s="13" customFormat="1">
      <c r="A186" s="13"/>
      <c r="B186" s="250"/>
      <c r="C186" s="251"/>
      <c r="D186" s="252" t="s">
        <v>130</v>
      </c>
      <c r="E186" s="253" t="s">
        <v>1</v>
      </c>
      <c r="F186" s="254" t="s">
        <v>315</v>
      </c>
      <c r="G186" s="251"/>
      <c r="H186" s="255">
        <v>-6.7249999999999996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130</v>
      </c>
      <c r="AU186" s="261" t="s">
        <v>85</v>
      </c>
      <c r="AV186" s="13" t="s">
        <v>85</v>
      </c>
      <c r="AW186" s="13" t="s">
        <v>31</v>
      </c>
      <c r="AX186" s="13" t="s">
        <v>75</v>
      </c>
      <c r="AY186" s="261" t="s">
        <v>121</v>
      </c>
    </row>
    <row r="187" s="14" customFormat="1">
      <c r="A187" s="14"/>
      <c r="B187" s="262"/>
      <c r="C187" s="263"/>
      <c r="D187" s="252" t="s">
        <v>130</v>
      </c>
      <c r="E187" s="264" t="s">
        <v>1</v>
      </c>
      <c r="F187" s="265" t="s">
        <v>132</v>
      </c>
      <c r="G187" s="263"/>
      <c r="H187" s="266">
        <v>151.71600000000001</v>
      </c>
      <c r="I187" s="267"/>
      <c r="J187" s="263"/>
      <c r="K187" s="263"/>
      <c r="L187" s="268"/>
      <c r="M187" s="269"/>
      <c r="N187" s="270"/>
      <c r="O187" s="270"/>
      <c r="P187" s="270"/>
      <c r="Q187" s="270"/>
      <c r="R187" s="270"/>
      <c r="S187" s="270"/>
      <c r="T187" s="27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2" t="s">
        <v>130</v>
      </c>
      <c r="AU187" s="272" t="s">
        <v>85</v>
      </c>
      <c r="AV187" s="14" t="s">
        <v>128</v>
      </c>
      <c r="AW187" s="14" t="s">
        <v>31</v>
      </c>
      <c r="AX187" s="14" t="s">
        <v>83</v>
      </c>
      <c r="AY187" s="272" t="s">
        <v>121</v>
      </c>
    </row>
    <row r="188" s="2" customFormat="1" ht="55.5" customHeight="1">
      <c r="A188" s="38"/>
      <c r="B188" s="39"/>
      <c r="C188" s="236" t="s">
        <v>7</v>
      </c>
      <c r="D188" s="236" t="s">
        <v>124</v>
      </c>
      <c r="E188" s="237" t="s">
        <v>229</v>
      </c>
      <c r="F188" s="238" t="s">
        <v>230</v>
      </c>
      <c r="G188" s="239" t="s">
        <v>149</v>
      </c>
      <c r="H188" s="240">
        <v>364.16699999999997</v>
      </c>
      <c r="I188" s="241"/>
      <c r="J188" s="242">
        <f>ROUND(I188*H188,2)</f>
        <v>0</v>
      </c>
      <c r="K188" s="243"/>
      <c r="L188" s="44"/>
      <c r="M188" s="244" t="s">
        <v>1</v>
      </c>
      <c r="N188" s="245" t="s">
        <v>40</v>
      </c>
      <c r="O188" s="91"/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8" t="s">
        <v>128</v>
      </c>
      <c r="AT188" s="248" t="s">
        <v>124</v>
      </c>
      <c r="AU188" s="248" t="s">
        <v>85</v>
      </c>
      <c r="AY188" s="17" t="s">
        <v>121</v>
      </c>
      <c r="BE188" s="249">
        <f>IF(N188="základní",J188,0)</f>
        <v>0</v>
      </c>
      <c r="BF188" s="249">
        <f>IF(N188="snížená",J188,0)</f>
        <v>0</v>
      </c>
      <c r="BG188" s="249">
        <f>IF(N188="zákl. přenesená",J188,0)</f>
        <v>0</v>
      </c>
      <c r="BH188" s="249">
        <f>IF(N188="sníž. přenesená",J188,0)</f>
        <v>0</v>
      </c>
      <c r="BI188" s="249">
        <f>IF(N188="nulová",J188,0)</f>
        <v>0</v>
      </c>
      <c r="BJ188" s="17" t="s">
        <v>83</v>
      </c>
      <c r="BK188" s="249">
        <f>ROUND(I188*H188,2)</f>
        <v>0</v>
      </c>
      <c r="BL188" s="17" t="s">
        <v>128</v>
      </c>
      <c r="BM188" s="248" t="s">
        <v>316</v>
      </c>
    </row>
    <row r="189" s="13" customFormat="1">
      <c r="A189" s="13"/>
      <c r="B189" s="250"/>
      <c r="C189" s="251"/>
      <c r="D189" s="252" t="s">
        <v>130</v>
      </c>
      <c r="E189" s="253" t="s">
        <v>1</v>
      </c>
      <c r="F189" s="254" t="s">
        <v>317</v>
      </c>
      <c r="G189" s="251"/>
      <c r="H189" s="255">
        <v>364.16699999999997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130</v>
      </c>
      <c r="AU189" s="261" t="s">
        <v>85</v>
      </c>
      <c r="AV189" s="13" t="s">
        <v>85</v>
      </c>
      <c r="AW189" s="13" t="s">
        <v>31</v>
      </c>
      <c r="AX189" s="13" t="s">
        <v>75</v>
      </c>
      <c r="AY189" s="261" t="s">
        <v>121</v>
      </c>
    </row>
    <row r="190" s="14" customFormat="1">
      <c r="A190" s="14"/>
      <c r="B190" s="262"/>
      <c r="C190" s="263"/>
      <c r="D190" s="252" t="s">
        <v>130</v>
      </c>
      <c r="E190" s="264" t="s">
        <v>1</v>
      </c>
      <c r="F190" s="265" t="s">
        <v>132</v>
      </c>
      <c r="G190" s="263"/>
      <c r="H190" s="266">
        <v>364.16699999999997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2" t="s">
        <v>130</v>
      </c>
      <c r="AU190" s="272" t="s">
        <v>85</v>
      </c>
      <c r="AV190" s="14" t="s">
        <v>128</v>
      </c>
      <c r="AW190" s="14" t="s">
        <v>31</v>
      </c>
      <c r="AX190" s="14" t="s">
        <v>83</v>
      </c>
      <c r="AY190" s="272" t="s">
        <v>121</v>
      </c>
    </row>
    <row r="191" s="12" customFormat="1" ht="25.92" customHeight="1">
      <c r="A191" s="12"/>
      <c r="B191" s="220"/>
      <c r="C191" s="221"/>
      <c r="D191" s="222" t="s">
        <v>74</v>
      </c>
      <c r="E191" s="223" t="s">
        <v>233</v>
      </c>
      <c r="F191" s="223" t="s">
        <v>234</v>
      </c>
      <c r="G191" s="221"/>
      <c r="H191" s="221"/>
      <c r="I191" s="224"/>
      <c r="J191" s="225">
        <f>BK191</f>
        <v>0</v>
      </c>
      <c r="K191" s="221"/>
      <c r="L191" s="226"/>
      <c r="M191" s="227"/>
      <c r="N191" s="228"/>
      <c r="O191" s="228"/>
      <c r="P191" s="229">
        <f>SUM(P192:P201)</f>
        <v>0</v>
      </c>
      <c r="Q191" s="228"/>
      <c r="R191" s="229">
        <f>SUM(R192:R201)</f>
        <v>0</v>
      </c>
      <c r="S191" s="228"/>
      <c r="T191" s="230">
        <f>SUM(T192:T201)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31" t="s">
        <v>128</v>
      </c>
      <c r="AT191" s="232" t="s">
        <v>74</v>
      </c>
      <c r="AU191" s="232" t="s">
        <v>75</v>
      </c>
      <c r="AY191" s="231" t="s">
        <v>121</v>
      </c>
      <c r="BK191" s="233">
        <f>SUM(BK192:BK201)</f>
        <v>0</v>
      </c>
    </row>
    <row r="192" s="2" customFormat="1" ht="178.5" customHeight="1">
      <c r="A192" s="38"/>
      <c r="B192" s="39"/>
      <c r="C192" s="236" t="s">
        <v>249</v>
      </c>
      <c r="D192" s="236" t="s">
        <v>124</v>
      </c>
      <c r="E192" s="237" t="s">
        <v>242</v>
      </c>
      <c r="F192" s="238" t="s">
        <v>243</v>
      </c>
      <c r="G192" s="239" t="s">
        <v>149</v>
      </c>
      <c r="H192" s="240">
        <v>600</v>
      </c>
      <c r="I192" s="241"/>
      <c r="J192" s="242">
        <f>ROUND(I192*H192,2)</f>
        <v>0</v>
      </c>
      <c r="K192" s="243"/>
      <c r="L192" s="44"/>
      <c r="M192" s="244" t="s">
        <v>1</v>
      </c>
      <c r="N192" s="245" t="s">
        <v>40</v>
      </c>
      <c r="O192" s="91"/>
      <c r="P192" s="246">
        <f>O192*H192</f>
        <v>0</v>
      </c>
      <c r="Q192" s="246">
        <v>0</v>
      </c>
      <c r="R192" s="246">
        <f>Q192*H192</f>
        <v>0</v>
      </c>
      <c r="S192" s="246">
        <v>0</v>
      </c>
      <c r="T192" s="24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8" t="s">
        <v>238</v>
      </c>
      <c r="AT192" s="248" t="s">
        <v>124</v>
      </c>
      <c r="AU192" s="248" t="s">
        <v>83</v>
      </c>
      <c r="AY192" s="17" t="s">
        <v>121</v>
      </c>
      <c r="BE192" s="249">
        <f>IF(N192="základní",J192,0)</f>
        <v>0</v>
      </c>
      <c r="BF192" s="249">
        <f>IF(N192="snížená",J192,0)</f>
        <v>0</v>
      </c>
      <c r="BG192" s="249">
        <f>IF(N192="zákl. přenesená",J192,0)</f>
        <v>0</v>
      </c>
      <c r="BH192" s="249">
        <f>IF(N192="sníž. přenesená",J192,0)</f>
        <v>0</v>
      </c>
      <c r="BI192" s="249">
        <f>IF(N192="nulová",J192,0)</f>
        <v>0</v>
      </c>
      <c r="BJ192" s="17" t="s">
        <v>83</v>
      </c>
      <c r="BK192" s="249">
        <f>ROUND(I192*H192,2)</f>
        <v>0</v>
      </c>
      <c r="BL192" s="17" t="s">
        <v>238</v>
      </c>
      <c r="BM192" s="248" t="s">
        <v>318</v>
      </c>
    </row>
    <row r="193" s="13" customFormat="1">
      <c r="A193" s="13"/>
      <c r="B193" s="250"/>
      <c r="C193" s="251"/>
      <c r="D193" s="252" t="s">
        <v>130</v>
      </c>
      <c r="E193" s="253" t="s">
        <v>1</v>
      </c>
      <c r="F193" s="254" t="s">
        <v>319</v>
      </c>
      <c r="G193" s="251"/>
      <c r="H193" s="255">
        <v>600</v>
      </c>
      <c r="I193" s="256"/>
      <c r="J193" s="251"/>
      <c r="K193" s="251"/>
      <c r="L193" s="257"/>
      <c r="M193" s="258"/>
      <c r="N193" s="259"/>
      <c r="O193" s="259"/>
      <c r="P193" s="259"/>
      <c r="Q193" s="259"/>
      <c r="R193" s="259"/>
      <c r="S193" s="259"/>
      <c r="T193" s="26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1" t="s">
        <v>130</v>
      </c>
      <c r="AU193" s="261" t="s">
        <v>83</v>
      </c>
      <c r="AV193" s="13" t="s">
        <v>85</v>
      </c>
      <c r="AW193" s="13" t="s">
        <v>31</v>
      </c>
      <c r="AX193" s="13" t="s">
        <v>75</v>
      </c>
      <c r="AY193" s="261" t="s">
        <v>121</v>
      </c>
    </row>
    <row r="194" s="14" customFormat="1">
      <c r="A194" s="14"/>
      <c r="B194" s="262"/>
      <c r="C194" s="263"/>
      <c r="D194" s="252" t="s">
        <v>130</v>
      </c>
      <c r="E194" s="264" t="s">
        <v>1</v>
      </c>
      <c r="F194" s="265" t="s">
        <v>132</v>
      </c>
      <c r="G194" s="263"/>
      <c r="H194" s="266">
        <v>600</v>
      </c>
      <c r="I194" s="267"/>
      <c r="J194" s="263"/>
      <c r="K194" s="263"/>
      <c r="L194" s="268"/>
      <c r="M194" s="269"/>
      <c r="N194" s="270"/>
      <c r="O194" s="270"/>
      <c r="P194" s="270"/>
      <c r="Q194" s="270"/>
      <c r="R194" s="270"/>
      <c r="S194" s="270"/>
      <c r="T194" s="27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72" t="s">
        <v>130</v>
      </c>
      <c r="AU194" s="272" t="s">
        <v>83</v>
      </c>
      <c r="AV194" s="14" t="s">
        <v>128</v>
      </c>
      <c r="AW194" s="14" t="s">
        <v>31</v>
      </c>
      <c r="AX194" s="14" t="s">
        <v>83</v>
      </c>
      <c r="AY194" s="272" t="s">
        <v>121</v>
      </c>
    </row>
    <row r="195" s="2" customFormat="1" ht="178.5" customHeight="1">
      <c r="A195" s="38"/>
      <c r="B195" s="39"/>
      <c r="C195" s="236" t="s">
        <v>254</v>
      </c>
      <c r="D195" s="236" t="s">
        <v>124</v>
      </c>
      <c r="E195" s="237" t="s">
        <v>245</v>
      </c>
      <c r="F195" s="238" t="s">
        <v>246</v>
      </c>
      <c r="G195" s="239" t="s">
        <v>149</v>
      </c>
      <c r="H195" s="240">
        <v>2030.4000000000001</v>
      </c>
      <c r="I195" s="241"/>
      <c r="J195" s="242">
        <f>ROUND(I195*H195,2)</f>
        <v>0</v>
      </c>
      <c r="K195" s="243"/>
      <c r="L195" s="44"/>
      <c r="M195" s="244" t="s">
        <v>1</v>
      </c>
      <c r="N195" s="245" t="s">
        <v>40</v>
      </c>
      <c r="O195" s="91"/>
      <c r="P195" s="246">
        <f>O195*H195</f>
        <v>0</v>
      </c>
      <c r="Q195" s="246">
        <v>0</v>
      </c>
      <c r="R195" s="246">
        <f>Q195*H195</f>
        <v>0</v>
      </c>
      <c r="S195" s="246">
        <v>0</v>
      </c>
      <c r="T195" s="24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8" t="s">
        <v>238</v>
      </c>
      <c r="AT195" s="248" t="s">
        <v>124</v>
      </c>
      <c r="AU195" s="248" t="s">
        <v>83</v>
      </c>
      <c r="AY195" s="17" t="s">
        <v>121</v>
      </c>
      <c r="BE195" s="249">
        <f>IF(N195="základní",J195,0)</f>
        <v>0</v>
      </c>
      <c r="BF195" s="249">
        <f>IF(N195="snížená",J195,0)</f>
        <v>0</v>
      </c>
      <c r="BG195" s="249">
        <f>IF(N195="zákl. přenesená",J195,0)</f>
        <v>0</v>
      </c>
      <c r="BH195" s="249">
        <f>IF(N195="sníž. přenesená",J195,0)</f>
        <v>0</v>
      </c>
      <c r="BI195" s="249">
        <f>IF(N195="nulová",J195,0)</f>
        <v>0</v>
      </c>
      <c r="BJ195" s="17" t="s">
        <v>83</v>
      </c>
      <c r="BK195" s="249">
        <f>ROUND(I195*H195,2)</f>
        <v>0</v>
      </c>
      <c r="BL195" s="17" t="s">
        <v>238</v>
      </c>
      <c r="BM195" s="248" t="s">
        <v>320</v>
      </c>
    </row>
    <row r="196" s="15" customFormat="1">
      <c r="A196" s="15"/>
      <c r="B196" s="284"/>
      <c r="C196" s="285"/>
      <c r="D196" s="252" t="s">
        <v>130</v>
      </c>
      <c r="E196" s="286" t="s">
        <v>1</v>
      </c>
      <c r="F196" s="287" t="s">
        <v>321</v>
      </c>
      <c r="G196" s="285"/>
      <c r="H196" s="286" t="s">
        <v>1</v>
      </c>
      <c r="I196" s="288"/>
      <c r="J196" s="285"/>
      <c r="K196" s="285"/>
      <c r="L196" s="289"/>
      <c r="M196" s="290"/>
      <c r="N196" s="291"/>
      <c r="O196" s="291"/>
      <c r="P196" s="291"/>
      <c r="Q196" s="291"/>
      <c r="R196" s="291"/>
      <c r="S196" s="291"/>
      <c r="T196" s="29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3" t="s">
        <v>130</v>
      </c>
      <c r="AU196" s="293" t="s">
        <v>83</v>
      </c>
      <c r="AV196" s="15" t="s">
        <v>83</v>
      </c>
      <c r="AW196" s="15" t="s">
        <v>31</v>
      </c>
      <c r="AX196" s="15" t="s">
        <v>75</v>
      </c>
      <c r="AY196" s="293" t="s">
        <v>121</v>
      </c>
    </row>
    <row r="197" s="13" customFormat="1">
      <c r="A197" s="13"/>
      <c r="B197" s="250"/>
      <c r="C197" s="251"/>
      <c r="D197" s="252" t="s">
        <v>130</v>
      </c>
      <c r="E197" s="253" t="s">
        <v>1</v>
      </c>
      <c r="F197" s="254" t="s">
        <v>322</v>
      </c>
      <c r="G197" s="251"/>
      <c r="H197" s="255">
        <v>2030.4000000000001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130</v>
      </c>
      <c r="AU197" s="261" t="s">
        <v>83</v>
      </c>
      <c r="AV197" s="13" t="s">
        <v>85</v>
      </c>
      <c r="AW197" s="13" t="s">
        <v>31</v>
      </c>
      <c r="AX197" s="13" t="s">
        <v>75</v>
      </c>
      <c r="AY197" s="261" t="s">
        <v>121</v>
      </c>
    </row>
    <row r="198" s="14" customFormat="1">
      <c r="A198" s="14"/>
      <c r="B198" s="262"/>
      <c r="C198" s="263"/>
      <c r="D198" s="252" t="s">
        <v>130</v>
      </c>
      <c r="E198" s="264" t="s">
        <v>1</v>
      </c>
      <c r="F198" s="265" t="s">
        <v>132</v>
      </c>
      <c r="G198" s="263"/>
      <c r="H198" s="266">
        <v>2030.4000000000001</v>
      </c>
      <c r="I198" s="267"/>
      <c r="J198" s="263"/>
      <c r="K198" s="263"/>
      <c r="L198" s="268"/>
      <c r="M198" s="269"/>
      <c r="N198" s="270"/>
      <c r="O198" s="270"/>
      <c r="P198" s="270"/>
      <c r="Q198" s="270"/>
      <c r="R198" s="270"/>
      <c r="S198" s="270"/>
      <c r="T198" s="27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2" t="s">
        <v>130</v>
      </c>
      <c r="AU198" s="272" t="s">
        <v>83</v>
      </c>
      <c r="AV198" s="14" t="s">
        <v>128</v>
      </c>
      <c r="AW198" s="14" t="s">
        <v>31</v>
      </c>
      <c r="AX198" s="14" t="s">
        <v>83</v>
      </c>
      <c r="AY198" s="272" t="s">
        <v>121</v>
      </c>
    </row>
    <row r="199" s="2" customFormat="1" ht="78" customHeight="1">
      <c r="A199" s="38"/>
      <c r="B199" s="39"/>
      <c r="C199" s="236" t="s">
        <v>259</v>
      </c>
      <c r="D199" s="236" t="s">
        <v>124</v>
      </c>
      <c r="E199" s="237" t="s">
        <v>260</v>
      </c>
      <c r="F199" s="238" t="s">
        <v>261</v>
      </c>
      <c r="G199" s="239" t="s">
        <v>156</v>
      </c>
      <c r="H199" s="240">
        <v>3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40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238</v>
      </c>
      <c r="AT199" s="248" t="s">
        <v>124</v>
      </c>
      <c r="AU199" s="248" t="s">
        <v>83</v>
      </c>
      <c r="AY199" s="17" t="s">
        <v>121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83</v>
      </c>
      <c r="BK199" s="249">
        <f>ROUND(I199*H199,2)</f>
        <v>0</v>
      </c>
      <c r="BL199" s="17" t="s">
        <v>238</v>
      </c>
      <c r="BM199" s="248" t="s">
        <v>323</v>
      </c>
    </row>
    <row r="200" s="13" customFormat="1">
      <c r="A200" s="13"/>
      <c r="B200" s="250"/>
      <c r="C200" s="251"/>
      <c r="D200" s="252" t="s">
        <v>130</v>
      </c>
      <c r="E200" s="253" t="s">
        <v>1</v>
      </c>
      <c r="F200" s="254" t="s">
        <v>138</v>
      </c>
      <c r="G200" s="251"/>
      <c r="H200" s="255">
        <v>3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130</v>
      </c>
      <c r="AU200" s="261" t="s">
        <v>83</v>
      </c>
      <c r="AV200" s="13" t="s">
        <v>85</v>
      </c>
      <c r="AW200" s="13" t="s">
        <v>31</v>
      </c>
      <c r="AX200" s="13" t="s">
        <v>75</v>
      </c>
      <c r="AY200" s="261" t="s">
        <v>121</v>
      </c>
    </row>
    <row r="201" s="14" customFormat="1">
      <c r="A201" s="14"/>
      <c r="B201" s="262"/>
      <c r="C201" s="263"/>
      <c r="D201" s="252" t="s">
        <v>130</v>
      </c>
      <c r="E201" s="264" t="s">
        <v>1</v>
      </c>
      <c r="F201" s="265" t="s">
        <v>132</v>
      </c>
      <c r="G201" s="263"/>
      <c r="H201" s="266">
        <v>3</v>
      </c>
      <c r="I201" s="267"/>
      <c r="J201" s="263"/>
      <c r="K201" s="263"/>
      <c r="L201" s="268"/>
      <c r="M201" s="297"/>
      <c r="N201" s="298"/>
      <c r="O201" s="298"/>
      <c r="P201" s="298"/>
      <c r="Q201" s="298"/>
      <c r="R201" s="298"/>
      <c r="S201" s="298"/>
      <c r="T201" s="29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2" t="s">
        <v>130</v>
      </c>
      <c r="AU201" s="272" t="s">
        <v>83</v>
      </c>
      <c r="AV201" s="14" t="s">
        <v>128</v>
      </c>
      <c r="AW201" s="14" t="s">
        <v>31</v>
      </c>
      <c r="AX201" s="14" t="s">
        <v>83</v>
      </c>
      <c r="AY201" s="272" t="s">
        <v>121</v>
      </c>
    </row>
    <row r="202" s="2" customFormat="1" ht="6.96" customHeight="1">
      <c r="A202" s="38"/>
      <c r="B202" s="66"/>
      <c r="C202" s="67"/>
      <c r="D202" s="67"/>
      <c r="E202" s="67"/>
      <c r="F202" s="67"/>
      <c r="G202" s="67"/>
      <c r="H202" s="67"/>
      <c r="I202" s="183"/>
      <c r="J202" s="67"/>
      <c r="K202" s="67"/>
      <c r="L202" s="44"/>
      <c r="M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</row>
  </sheetData>
  <sheetProtection sheet="1" autoFilter="0" formatColumns="0" formatRows="0" objects="1" scenarios="1" spinCount="100000" saltValue="wZ4vIrsc59xgDDjOSxJXg/zYXUgKZGn6R5h0rgRxJdMpz1ctCHEJPgloKufiMws9etTrPOa0BtGwuOLPBgmtTQ==" hashValue="5pql4bDqC/IEzYuR9slR2l6wMjceQQKTMgBJJFe6OKGaqIh/pzRY0MgcJTeARjJWFze3F5KdiCDmdwxizoxglQ==" algorithmName="SHA-512" password="CC35"/>
  <autoFilter ref="C118:K201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15- Oprava trati v úseku Čisovice Dobříš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324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22. 5. 2020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ROUND((SUM(BE119:BE218)),  2)</f>
        <v>0</v>
      </c>
      <c r="G33" s="38"/>
      <c r="H33" s="38"/>
      <c r="I33" s="162">
        <v>0.20999999999999999</v>
      </c>
      <c r="J33" s="161">
        <f>ROUND(((SUM(BE119:BE218))*I33),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ROUND((SUM(BF119:BF218)),  2)</f>
        <v>0</v>
      </c>
      <c r="G34" s="38"/>
      <c r="H34" s="38"/>
      <c r="I34" s="162">
        <v>0.14999999999999999</v>
      </c>
      <c r="J34" s="161">
        <f>ROUND(((SUM(BF119:BF218))*I34),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ROUND((SUM(BG119:BG218)),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ROUND((SUM(BH119:BH218)),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ROUND((SUM(BI119:BI218)),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15- Oprava trati v úseku Čisovice Dobříš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03 - Nahrazení výhybek vč.3, 4  kol. poli v žst. Mníšek p/B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22. 5. 2020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103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104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105</v>
      </c>
      <c r="E99" s="196"/>
      <c r="F99" s="196"/>
      <c r="G99" s="196"/>
      <c r="H99" s="196"/>
      <c r="I99" s="197"/>
      <c r="J99" s="198">
        <f>J208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15- Oprava trati v úseku Čisovice Dobříš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 xml:space="preserve">03 - Nahrazení výhybek vč.3, 4  kol. poli v žst. Mníšek p/B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147" t="s">
        <v>22</v>
      </c>
      <c r="J113" s="79" t="str">
        <f>IF(J12="","",J12)</f>
        <v>22. 5. 2020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Ing. Aleš Bednář</v>
      </c>
      <c r="G115" s="40"/>
      <c r="H115" s="40"/>
      <c r="I115" s="147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32</v>
      </c>
      <c r="J116" s="36" t="str">
        <f>E24</f>
        <v>Jan Marušák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107</v>
      </c>
      <c r="D118" s="210" t="s">
        <v>60</v>
      </c>
      <c r="E118" s="210" t="s">
        <v>56</v>
      </c>
      <c r="F118" s="210" t="s">
        <v>57</v>
      </c>
      <c r="G118" s="210" t="s">
        <v>108</v>
      </c>
      <c r="H118" s="210" t="s">
        <v>109</v>
      </c>
      <c r="I118" s="211" t="s">
        <v>110</v>
      </c>
      <c r="J118" s="212" t="s">
        <v>100</v>
      </c>
      <c r="K118" s="213" t="s">
        <v>111</v>
      </c>
      <c r="L118" s="214"/>
      <c r="M118" s="100" t="s">
        <v>1</v>
      </c>
      <c r="N118" s="101" t="s">
        <v>39</v>
      </c>
      <c r="O118" s="101" t="s">
        <v>112</v>
      </c>
      <c r="P118" s="101" t="s">
        <v>113</v>
      </c>
      <c r="Q118" s="101" t="s">
        <v>114</v>
      </c>
      <c r="R118" s="101" t="s">
        <v>115</v>
      </c>
      <c r="S118" s="101" t="s">
        <v>116</v>
      </c>
      <c r="T118" s="102" t="s">
        <v>117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118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P120+P208</f>
        <v>0</v>
      </c>
      <c r="Q119" s="104"/>
      <c r="R119" s="217">
        <f>R120+R208</f>
        <v>124.99368</v>
      </c>
      <c r="S119" s="104"/>
      <c r="T119" s="218">
        <f>T120+T208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102</v>
      </c>
      <c r="BK119" s="219">
        <f>BK120+BK208</f>
        <v>0</v>
      </c>
    </row>
    <row r="120" s="12" customFormat="1" ht="25.92" customHeight="1">
      <c r="A120" s="12"/>
      <c r="B120" s="220"/>
      <c r="C120" s="221"/>
      <c r="D120" s="222" t="s">
        <v>74</v>
      </c>
      <c r="E120" s="223" t="s">
        <v>119</v>
      </c>
      <c r="F120" s="223" t="s">
        <v>120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</f>
        <v>0</v>
      </c>
      <c r="Q120" s="228"/>
      <c r="R120" s="229">
        <f>R121</f>
        <v>124.99368</v>
      </c>
      <c r="S120" s="228"/>
      <c r="T120" s="23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83</v>
      </c>
      <c r="AT120" s="232" t="s">
        <v>74</v>
      </c>
      <c r="AU120" s="232" t="s">
        <v>75</v>
      </c>
      <c r="AY120" s="231" t="s">
        <v>121</v>
      </c>
      <c r="BK120" s="233">
        <f>BK121</f>
        <v>0</v>
      </c>
    </row>
    <row r="121" s="12" customFormat="1" ht="22.8" customHeight="1">
      <c r="A121" s="12"/>
      <c r="B121" s="220"/>
      <c r="C121" s="221"/>
      <c r="D121" s="222" t="s">
        <v>74</v>
      </c>
      <c r="E121" s="234" t="s">
        <v>122</v>
      </c>
      <c r="F121" s="234" t="s">
        <v>123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SUM(P122:P207)</f>
        <v>0</v>
      </c>
      <c r="Q121" s="228"/>
      <c r="R121" s="229">
        <f>SUM(R122:R207)</f>
        <v>124.99368</v>
      </c>
      <c r="S121" s="228"/>
      <c r="T121" s="230">
        <f>SUM(T122:T207)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83</v>
      </c>
      <c r="AY121" s="231" t="s">
        <v>121</v>
      </c>
      <c r="BK121" s="233">
        <f>SUM(BK122:BK207)</f>
        <v>0</v>
      </c>
    </row>
    <row r="122" s="2" customFormat="1" ht="55.5" customHeight="1">
      <c r="A122" s="38"/>
      <c r="B122" s="39"/>
      <c r="C122" s="236" t="s">
        <v>83</v>
      </c>
      <c r="D122" s="236" t="s">
        <v>124</v>
      </c>
      <c r="E122" s="237" t="s">
        <v>325</v>
      </c>
      <c r="F122" s="238" t="s">
        <v>326</v>
      </c>
      <c r="G122" s="239" t="s">
        <v>127</v>
      </c>
      <c r="H122" s="240">
        <v>60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40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128</v>
      </c>
      <c r="AT122" s="248" t="s">
        <v>124</v>
      </c>
      <c r="AU122" s="248" t="s">
        <v>85</v>
      </c>
      <c r="AY122" s="17" t="s">
        <v>121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83</v>
      </c>
      <c r="BK122" s="249">
        <f>ROUND(I122*H122,2)</f>
        <v>0</v>
      </c>
      <c r="BL122" s="17" t="s">
        <v>128</v>
      </c>
      <c r="BM122" s="248" t="s">
        <v>327</v>
      </c>
    </row>
    <row r="123" s="13" customFormat="1">
      <c r="A123" s="13"/>
      <c r="B123" s="250"/>
      <c r="C123" s="251"/>
      <c r="D123" s="252" t="s">
        <v>130</v>
      </c>
      <c r="E123" s="253" t="s">
        <v>1</v>
      </c>
      <c r="F123" s="254" t="s">
        <v>328</v>
      </c>
      <c r="G123" s="251"/>
      <c r="H123" s="255">
        <v>60</v>
      </c>
      <c r="I123" s="256"/>
      <c r="J123" s="251"/>
      <c r="K123" s="251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130</v>
      </c>
      <c r="AU123" s="261" t="s">
        <v>85</v>
      </c>
      <c r="AV123" s="13" t="s">
        <v>85</v>
      </c>
      <c r="AW123" s="13" t="s">
        <v>31</v>
      </c>
      <c r="AX123" s="13" t="s">
        <v>75</v>
      </c>
      <c r="AY123" s="261" t="s">
        <v>121</v>
      </c>
    </row>
    <row r="124" s="14" customFormat="1">
      <c r="A124" s="14"/>
      <c r="B124" s="262"/>
      <c r="C124" s="263"/>
      <c r="D124" s="252" t="s">
        <v>130</v>
      </c>
      <c r="E124" s="264" t="s">
        <v>1</v>
      </c>
      <c r="F124" s="265" t="s">
        <v>132</v>
      </c>
      <c r="G124" s="263"/>
      <c r="H124" s="266">
        <v>60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2" t="s">
        <v>130</v>
      </c>
      <c r="AU124" s="272" t="s">
        <v>85</v>
      </c>
      <c r="AV124" s="14" t="s">
        <v>128</v>
      </c>
      <c r="AW124" s="14" t="s">
        <v>31</v>
      </c>
      <c r="AX124" s="14" t="s">
        <v>83</v>
      </c>
      <c r="AY124" s="272" t="s">
        <v>121</v>
      </c>
    </row>
    <row r="125" s="2" customFormat="1" ht="16.5" customHeight="1">
      <c r="A125" s="38"/>
      <c r="B125" s="39"/>
      <c r="C125" s="273" t="s">
        <v>85</v>
      </c>
      <c r="D125" s="273" t="s">
        <v>146</v>
      </c>
      <c r="E125" s="274" t="s">
        <v>329</v>
      </c>
      <c r="F125" s="275" t="s">
        <v>330</v>
      </c>
      <c r="G125" s="276" t="s">
        <v>149</v>
      </c>
      <c r="H125" s="277">
        <v>6</v>
      </c>
      <c r="I125" s="278"/>
      <c r="J125" s="279">
        <f>ROUND(I125*H125,2)</f>
        <v>0</v>
      </c>
      <c r="K125" s="280"/>
      <c r="L125" s="281"/>
      <c r="M125" s="282" t="s">
        <v>1</v>
      </c>
      <c r="N125" s="283" t="s">
        <v>40</v>
      </c>
      <c r="O125" s="91"/>
      <c r="P125" s="246">
        <f>O125*H125</f>
        <v>0</v>
      </c>
      <c r="Q125" s="246">
        <v>1</v>
      </c>
      <c r="R125" s="246">
        <f>Q125*H125</f>
        <v>6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150</v>
      </c>
      <c r="AT125" s="248" t="s">
        <v>146</v>
      </c>
      <c r="AU125" s="248" t="s">
        <v>85</v>
      </c>
      <c r="AY125" s="17" t="s">
        <v>121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128</v>
      </c>
      <c r="BM125" s="248" t="s">
        <v>331</v>
      </c>
    </row>
    <row r="126" s="13" customFormat="1">
      <c r="A126" s="13"/>
      <c r="B126" s="250"/>
      <c r="C126" s="251"/>
      <c r="D126" s="252" t="s">
        <v>130</v>
      </c>
      <c r="E126" s="253" t="s">
        <v>1</v>
      </c>
      <c r="F126" s="254" t="s">
        <v>332</v>
      </c>
      <c r="G126" s="251"/>
      <c r="H126" s="255">
        <v>6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130</v>
      </c>
      <c r="AU126" s="261" t="s">
        <v>85</v>
      </c>
      <c r="AV126" s="13" t="s">
        <v>85</v>
      </c>
      <c r="AW126" s="13" t="s">
        <v>31</v>
      </c>
      <c r="AX126" s="13" t="s">
        <v>75</v>
      </c>
      <c r="AY126" s="261" t="s">
        <v>121</v>
      </c>
    </row>
    <row r="127" s="14" customFormat="1">
      <c r="A127" s="14"/>
      <c r="B127" s="262"/>
      <c r="C127" s="263"/>
      <c r="D127" s="252" t="s">
        <v>130</v>
      </c>
      <c r="E127" s="264" t="s">
        <v>1</v>
      </c>
      <c r="F127" s="265" t="s">
        <v>132</v>
      </c>
      <c r="G127" s="263"/>
      <c r="H127" s="266">
        <v>6</v>
      </c>
      <c r="I127" s="267"/>
      <c r="J127" s="263"/>
      <c r="K127" s="263"/>
      <c r="L127" s="268"/>
      <c r="M127" s="269"/>
      <c r="N127" s="270"/>
      <c r="O127" s="270"/>
      <c r="P127" s="270"/>
      <c r="Q127" s="270"/>
      <c r="R127" s="270"/>
      <c r="S127" s="270"/>
      <c r="T127" s="27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130</v>
      </c>
      <c r="AU127" s="272" t="s">
        <v>85</v>
      </c>
      <c r="AV127" s="14" t="s">
        <v>128</v>
      </c>
      <c r="AW127" s="14" t="s">
        <v>31</v>
      </c>
      <c r="AX127" s="14" t="s">
        <v>83</v>
      </c>
      <c r="AY127" s="272" t="s">
        <v>121</v>
      </c>
    </row>
    <row r="128" s="2" customFormat="1" ht="66.75" customHeight="1">
      <c r="A128" s="38"/>
      <c r="B128" s="39"/>
      <c r="C128" s="236" t="s">
        <v>138</v>
      </c>
      <c r="D128" s="236" t="s">
        <v>124</v>
      </c>
      <c r="E128" s="237" t="s">
        <v>333</v>
      </c>
      <c r="F128" s="238" t="s">
        <v>334</v>
      </c>
      <c r="G128" s="239" t="s">
        <v>135</v>
      </c>
      <c r="H128" s="240">
        <v>63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40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128</v>
      </c>
      <c r="AT128" s="248" t="s">
        <v>124</v>
      </c>
      <c r="AU128" s="248" t="s">
        <v>85</v>
      </c>
      <c r="AY128" s="17" t="s">
        <v>121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83</v>
      </c>
      <c r="BK128" s="249">
        <f>ROUND(I128*H128,2)</f>
        <v>0</v>
      </c>
      <c r="BL128" s="17" t="s">
        <v>128</v>
      </c>
      <c r="BM128" s="248" t="s">
        <v>335</v>
      </c>
    </row>
    <row r="129" s="13" customFormat="1">
      <c r="A129" s="13"/>
      <c r="B129" s="250"/>
      <c r="C129" s="251"/>
      <c r="D129" s="252" t="s">
        <v>130</v>
      </c>
      <c r="E129" s="253" t="s">
        <v>1</v>
      </c>
      <c r="F129" s="254" t="s">
        <v>336</v>
      </c>
      <c r="G129" s="251"/>
      <c r="H129" s="255">
        <v>63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130</v>
      </c>
      <c r="AU129" s="261" t="s">
        <v>85</v>
      </c>
      <c r="AV129" s="13" t="s">
        <v>85</v>
      </c>
      <c r="AW129" s="13" t="s">
        <v>31</v>
      </c>
      <c r="AX129" s="13" t="s">
        <v>75</v>
      </c>
      <c r="AY129" s="261" t="s">
        <v>121</v>
      </c>
    </row>
    <row r="130" s="14" customFormat="1">
      <c r="A130" s="14"/>
      <c r="B130" s="262"/>
      <c r="C130" s="263"/>
      <c r="D130" s="252" t="s">
        <v>130</v>
      </c>
      <c r="E130" s="264" t="s">
        <v>1</v>
      </c>
      <c r="F130" s="265" t="s">
        <v>132</v>
      </c>
      <c r="G130" s="263"/>
      <c r="H130" s="266">
        <v>63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130</v>
      </c>
      <c r="AU130" s="272" t="s">
        <v>85</v>
      </c>
      <c r="AV130" s="14" t="s">
        <v>128</v>
      </c>
      <c r="AW130" s="14" t="s">
        <v>31</v>
      </c>
      <c r="AX130" s="14" t="s">
        <v>83</v>
      </c>
      <c r="AY130" s="272" t="s">
        <v>121</v>
      </c>
    </row>
    <row r="131" s="2" customFormat="1" ht="100.5" customHeight="1">
      <c r="A131" s="38"/>
      <c r="B131" s="39"/>
      <c r="C131" s="236" t="s">
        <v>128</v>
      </c>
      <c r="D131" s="236" t="s">
        <v>124</v>
      </c>
      <c r="E131" s="237" t="s">
        <v>133</v>
      </c>
      <c r="F131" s="238" t="s">
        <v>134</v>
      </c>
      <c r="G131" s="239" t="s">
        <v>135</v>
      </c>
      <c r="H131" s="240">
        <v>66</v>
      </c>
      <c r="I131" s="241"/>
      <c r="J131" s="242">
        <f>ROUND(I131*H131,2)</f>
        <v>0</v>
      </c>
      <c r="K131" s="243"/>
      <c r="L131" s="44"/>
      <c r="M131" s="244" t="s">
        <v>1</v>
      </c>
      <c r="N131" s="245" t="s">
        <v>40</v>
      </c>
      <c r="O131" s="91"/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128</v>
      </c>
      <c r="AT131" s="248" t="s">
        <v>124</v>
      </c>
      <c r="AU131" s="248" t="s">
        <v>85</v>
      </c>
      <c r="AY131" s="17" t="s">
        <v>121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83</v>
      </c>
      <c r="BK131" s="249">
        <f>ROUND(I131*H131,2)</f>
        <v>0</v>
      </c>
      <c r="BL131" s="17" t="s">
        <v>128</v>
      </c>
      <c r="BM131" s="248" t="s">
        <v>337</v>
      </c>
    </row>
    <row r="132" s="13" customFormat="1">
      <c r="A132" s="13"/>
      <c r="B132" s="250"/>
      <c r="C132" s="251"/>
      <c r="D132" s="252" t="s">
        <v>130</v>
      </c>
      <c r="E132" s="253" t="s">
        <v>1</v>
      </c>
      <c r="F132" s="254" t="s">
        <v>338</v>
      </c>
      <c r="G132" s="251"/>
      <c r="H132" s="255">
        <v>66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130</v>
      </c>
      <c r="AU132" s="261" t="s">
        <v>85</v>
      </c>
      <c r="AV132" s="13" t="s">
        <v>85</v>
      </c>
      <c r="AW132" s="13" t="s">
        <v>31</v>
      </c>
      <c r="AX132" s="13" t="s">
        <v>75</v>
      </c>
      <c r="AY132" s="261" t="s">
        <v>121</v>
      </c>
    </row>
    <row r="133" s="14" customFormat="1">
      <c r="A133" s="14"/>
      <c r="B133" s="262"/>
      <c r="C133" s="263"/>
      <c r="D133" s="252" t="s">
        <v>130</v>
      </c>
      <c r="E133" s="264" t="s">
        <v>1</v>
      </c>
      <c r="F133" s="265" t="s">
        <v>132</v>
      </c>
      <c r="G133" s="263"/>
      <c r="H133" s="266">
        <v>66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2" t="s">
        <v>130</v>
      </c>
      <c r="AU133" s="272" t="s">
        <v>85</v>
      </c>
      <c r="AV133" s="14" t="s">
        <v>128</v>
      </c>
      <c r="AW133" s="14" t="s">
        <v>31</v>
      </c>
      <c r="AX133" s="14" t="s">
        <v>83</v>
      </c>
      <c r="AY133" s="272" t="s">
        <v>121</v>
      </c>
    </row>
    <row r="134" s="2" customFormat="1" ht="55.5" customHeight="1">
      <c r="A134" s="38"/>
      <c r="B134" s="39"/>
      <c r="C134" s="236" t="s">
        <v>122</v>
      </c>
      <c r="D134" s="236" t="s">
        <v>124</v>
      </c>
      <c r="E134" s="237" t="s">
        <v>139</v>
      </c>
      <c r="F134" s="238" t="s">
        <v>140</v>
      </c>
      <c r="G134" s="239" t="s">
        <v>127</v>
      </c>
      <c r="H134" s="240">
        <v>210</v>
      </c>
      <c r="I134" s="241"/>
      <c r="J134" s="242">
        <f>ROUND(I134*H134,2)</f>
        <v>0</v>
      </c>
      <c r="K134" s="243"/>
      <c r="L134" s="44"/>
      <c r="M134" s="244" t="s">
        <v>1</v>
      </c>
      <c r="N134" s="245" t="s">
        <v>40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128</v>
      </c>
      <c r="AT134" s="248" t="s">
        <v>124</v>
      </c>
      <c r="AU134" s="248" t="s">
        <v>85</v>
      </c>
      <c r="AY134" s="17" t="s">
        <v>121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83</v>
      </c>
      <c r="BK134" s="249">
        <f>ROUND(I134*H134,2)</f>
        <v>0</v>
      </c>
      <c r="BL134" s="17" t="s">
        <v>128</v>
      </c>
      <c r="BM134" s="248" t="s">
        <v>339</v>
      </c>
    </row>
    <row r="135" s="13" customFormat="1">
      <c r="A135" s="13"/>
      <c r="B135" s="250"/>
      <c r="C135" s="251"/>
      <c r="D135" s="252" t="s">
        <v>130</v>
      </c>
      <c r="E135" s="253" t="s">
        <v>1</v>
      </c>
      <c r="F135" s="254" t="s">
        <v>340</v>
      </c>
      <c r="G135" s="251"/>
      <c r="H135" s="255">
        <v>210</v>
      </c>
      <c r="I135" s="256"/>
      <c r="J135" s="251"/>
      <c r="K135" s="251"/>
      <c r="L135" s="257"/>
      <c r="M135" s="258"/>
      <c r="N135" s="259"/>
      <c r="O135" s="259"/>
      <c r="P135" s="259"/>
      <c r="Q135" s="259"/>
      <c r="R135" s="259"/>
      <c r="S135" s="259"/>
      <c r="T135" s="26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1" t="s">
        <v>130</v>
      </c>
      <c r="AU135" s="261" t="s">
        <v>85</v>
      </c>
      <c r="AV135" s="13" t="s">
        <v>85</v>
      </c>
      <c r="AW135" s="13" t="s">
        <v>31</v>
      </c>
      <c r="AX135" s="13" t="s">
        <v>75</v>
      </c>
      <c r="AY135" s="261" t="s">
        <v>121</v>
      </c>
    </row>
    <row r="136" s="14" customFormat="1">
      <c r="A136" s="14"/>
      <c r="B136" s="262"/>
      <c r="C136" s="263"/>
      <c r="D136" s="252" t="s">
        <v>130</v>
      </c>
      <c r="E136" s="264" t="s">
        <v>1</v>
      </c>
      <c r="F136" s="265" t="s">
        <v>132</v>
      </c>
      <c r="G136" s="263"/>
      <c r="H136" s="266">
        <v>210</v>
      </c>
      <c r="I136" s="267"/>
      <c r="J136" s="263"/>
      <c r="K136" s="263"/>
      <c r="L136" s="268"/>
      <c r="M136" s="269"/>
      <c r="N136" s="270"/>
      <c r="O136" s="270"/>
      <c r="P136" s="270"/>
      <c r="Q136" s="270"/>
      <c r="R136" s="270"/>
      <c r="S136" s="270"/>
      <c r="T136" s="27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2" t="s">
        <v>130</v>
      </c>
      <c r="AU136" s="272" t="s">
        <v>85</v>
      </c>
      <c r="AV136" s="14" t="s">
        <v>128</v>
      </c>
      <c r="AW136" s="14" t="s">
        <v>31</v>
      </c>
      <c r="AX136" s="14" t="s">
        <v>83</v>
      </c>
      <c r="AY136" s="272" t="s">
        <v>121</v>
      </c>
    </row>
    <row r="137" s="2" customFormat="1" ht="66.75" customHeight="1">
      <c r="A137" s="38"/>
      <c r="B137" s="39"/>
      <c r="C137" s="236" t="s">
        <v>153</v>
      </c>
      <c r="D137" s="236" t="s">
        <v>124</v>
      </c>
      <c r="E137" s="237" t="s">
        <v>143</v>
      </c>
      <c r="F137" s="238" t="s">
        <v>144</v>
      </c>
      <c r="G137" s="239" t="s">
        <v>135</v>
      </c>
      <c r="H137" s="240">
        <v>66</v>
      </c>
      <c r="I137" s="241"/>
      <c r="J137" s="242">
        <f>ROUND(I137*H137,2)</f>
        <v>0</v>
      </c>
      <c r="K137" s="243"/>
      <c r="L137" s="44"/>
      <c r="M137" s="244" t="s">
        <v>1</v>
      </c>
      <c r="N137" s="245" t="s">
        <v>40</v>
      </c>
      <c r="O137" s="91"/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8" t="s">
        <v>128</v>
      </c>
      <c r="AT137" s="248" t="s">
        <v>124</v>
      </c>
      <c r="AU137" s="248" t="s">
        <v>85</v>
      </c>
      <c r="AY137" s="17" t="s">
        <v>121</v>
      </c>
      <c r="BE137" s="249">
        <f>IF(N137="základní",J137,0)</f>
        <v>0</v>
      </c>
      <c r="BF137" s="249">
        <f>IF(N137="snížená",J137,0)</f>
        <v>0</v>
      </c>
      <c r="BG137" s="249">
        <f>IF(N137="zákl. přenesená",J137,0)</f>
        <v>0</v>
      </c>
      <c r="BH137" s="249">
        <f>IF(N137="sníž. přenesená",J137,0)</f>
        <v>0</v>
      </c>
      <c r="BI137" s="249">
        <f>IF(N137="nulová",J137,0)</f>
        <v>0</v>
      </c>
      <c r="BJ137" s="17" t="s">
        <v>83</v>
      </c>
      <c r="BK137" s="249">
        <f>ROUND(I137*H137,2)</f>
        <v>0</v>
      </c>
      <c r="BL137" s="17" t="s">
        <v>128</v>
      </c>
      <c r="BM137" s="248" t="s">
        <v>341</v>
      </c>
    </row>
    <row r="138" s="13" customFormat="1">
      <c r="A138" s="13"/>
      <c r="B138" s="250"/>
      <c r="C138" s="251"/>
      <c r="D138" s="252" t="s">
        <v>130</v>
      </c>
      <c r="E138" s="253" t="s">
        <v>1</v>
      </c>
      <c r="F138" s="254" t="s">
        <v>342</v>
      </c>
      <c r="G138" s="251"/>
      <c r="H138" s="255">
        <v>66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130</v>
      </c>
      <c r="AU138" s="261" t="s">
        <v>85</v>
      </c>
      <c r="AV138" s="13" t="s">
        <v>85</v>
      </c>
      <c r="AW138" s="13" t="s">
        <v>31</v>
      </c>
      <c r="AX138" s="13" t="s">
        <v>75</v>
      </c>
      <c r="AY138" s="261" t="s">
        <v>121</v>
      </c>
    </row>
    <row r="139" s="14" customFormat="1">
      <c r="A139" s="14"/>
      <c r="B139" s="262"/>
      <c r="C139" s="263"/>
      <c r="D139" s="252" t="s">
        <v>130</v>
      </c>
      <c r="E139" s="264" t="s">
        <v>1</v>
      </c>
      <c r="F139" s="265" t="s">
        <v>132</v>
      </c>
      <c r="G139" s="263"/>
      <c r="H139" s="266">
        <v>66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130</v>
      </c>
      <c r="AU139" s="272" t="s">
        <v>85</v>
      </c>
      <c r="AV139" s="14" t="s">
        <v>128</v>
      </c>
      <c r="AW139" s="14" t="s">
        <v>31</v>
      </c>
      <c r="AX139" s="14" t="s">
        <v>83</v>
      </c>
      <c r="AY139" s="272" t="s">
        <v>121</v>
      </c>
    </row>
    <row r="140" s="2" customFormat="1" ht="16.5" customHeight="1">
      <c r="A140" s="38"/>
      <c r="B140" s="39"/>
      <c r="C140" s="273" t="s">
        <v>160</v>
      </c>
      <c r="D140" s="273" t="s">
        <v>146</v>
      </c>
      <c r="E140" s="274" t="s">
        <v>147</v>
      </c>
      <c r="F140" s="275" t="s">
        <v>148</v>
      </c>
      <c r="G140" s="276" t="s">
        <v>149</v>
      </c>
      <c r="H140" s="277">
        <v>118.8</v>
      </c>
      <c r="I140" s="278"/>
      <c r="J140" s="279">
        <f>ROUND(I140*H140,2)</f>
        <v>0</v>
      </c>
      <c r="K140" s="280"/>
      <c r="L140" s="281"/>
      <c r="M140" s="282" t="s">
        <v>1</v>
      </c>
      <c r="N140" s="283" t="s">
        <v>40</v>
      </c>
      <c r="O140" s="91"/>
      <c r="P140" s="246">
        <f>O140*H140</f>
        <v>0</v>
      </c>
      <c r="Q140" s="246">
        <v>1</v>
      </c>
      <c r="R140" s="246">
        <f>Q140*H140</f>
        <v>118.8</v>
      </c>
      <c r="S140" s="246">
        <v>0</v>
      </c>
      <c r="T140" s="24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8" t="s">
        <v>150</v>
      </c>
      <c r="AT140" s="248" t="s">
        <v>146</v>
      </c>
      <c r="AU140" s="248" t="s">
        <v>85</v>
      </c>
      <c r="AY140" s="17" t="s">
        <v>121</v>
      </c>
      <c r="BE140" s="249">
        <f>IF(N140="základní",J140,0)</f>
        <v>0</v>
      </c>
      <c r="BF140" s="249">
        <f>IF(N140="snížená",J140,0)</f>
        <v>0</v>
      </c>
      <c r="BG140" s="249">
        <f>IF(N140="zákl. přenesená",J140,0)</f>
        <v>0</v>
      </c>
      <c r="BH140" s="249">
        <f>IF(N140="sníž. přenesená",J140,0)</f>
        <v>0</v>
      </c>
      <c r="BI140" s="249">
        <f>IF(N140="nulová",J140,0)</f>
        <v>0</v>
      </c>
      <c r="BJ140" s="17" t="s">
        <v>83</v>
      </c>
      <c r="BK140" s="249">
        <f>ROUND(I140*H140,2)</f>
        <v>0</v>
      </c>
      <c r="BL140" s="17" t="s">
        <v>128</v>
      </c>
      <c r="BM140" s="248" t="s">
        <v>343</v>
      </c>
    </row>
    <row r="141" s="13" customFormat="1">
      <c r="A141" s="13"/>
      <c r="B141" s="250"/>
      <c r="C141" s="251"/>
      <c r="D141" s="252" t="s">
        <v>130</v>
      </c>
      <c r="E141" s="253" t="s">
        <v>1</v>
      </c>
      <c r="F141" s="254" t="s">
        <v>344</v>
      </c>
      <c r="G141" s="251"/>
      <c r="H141" s="255">
        <v>118.8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130</v>
      </c>
      <c r="AU141" s="261" t="s">
        <v>85</v>
      </c>
      <c r="AV141" s="13" t="s">
        <v>85</v>
      </c>
      <c r="AW141" s="13" t="s">
        <v>31</v>
      </c>
      <c r="AX141" s="13" t="s">
        <v>75</v>
      </c>
      <c r="AY141" s="261" t="s">
        <v>121</v>
      </c>
    </row>
    <row r="142" s="14" customFormat="1">
      <c r="A142" s="14"/>
      <c r="B142" s="262"/>
      <c r="C142" s="263"/>
      <c r="D142" s="252" t="s">
        <v>130</v>
      </c>
      <c r="E142" s="264" t="s">
        <v>1</v>
      </c>
      <c r="F142" s="265" t="s">
        <v>132</v>
      </c>
      <c r="G142" s="263"/>
      <c r="H142" s="266">
        <v>118.8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130</v>
      </c>
      <c r="AU142" s="272" t="s">
        <v>85</v>
      </c>
      <c r="AV142" s="14" t="s">
        <v>128</v>
      </c>
      <c r="AW142" s="14" t="s">
        <v>31</v>
      </c>
      <c r="AX142" s="14" t="s">
        <v>83</v>
      </c>
      <c r="AY142" s="272" t="s">
        <v>121</v>
      </c>
    </row>
    <row r="143" s="2" customFormat="1" ht="66.75" customHeight="1">
      <c r="A143" s="38"/>
      <c r="B143" s="39"/>
      <c r="C143" s="236" t="s">
        <v>150</v>
      </c>
      <c r="D143" s="236" t="s">
        <v>124</v>
      </c>
      <c r="E143" s="237" t="s">
        <v>345</v>
      </c>
      <c r="F143" s="238" t="s">
        <v>346</v>
      </c>
      <c r="G143" s="239" t="s">
        <v>167</v>
      </c>
      <c r="H143" s="240">
        <v>0.059999999999999998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40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128</v>
      </c>
      <c r="AT143" s="248" t="s">
        <v>124</v>
      </c>
      <c r="AU143" s="248" t="s">
        <v>85</v>
      </c>
      <c r="AY143" s="17" t="s">
        <v>121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83</v>
      </c>
      <c r="BK143" s="249">
        <f>ROUND(I143*H143,2)</f>
        <v>0</v>
      </c>
      <c r="BL143" s="17" t="s">
        <v>128</v>
      </c>
      <c r="BM143" s="248" t="s">
        <v>347</v>
      </c>
    </row>
    <row r="144" s="13" customFormat="1">
      <c r="A144" s="13"/>
      <c r="B144" s="250"/>
      <c r="C144" s="251"/>
      <c r="D144" s="252" t="s">
        <v>130</v>
      </c>
      <c r="E144" s="253" t="s">
        <v>1</v>
      </c>
      <c r="F144" s="254" t="s">
        <v>348</v>
      </c>
      <c r="G144" s="251"/>
      <c r="H144" s="255">
        <v>0.059999999999999998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130</v>
      </c>
      <c r="AU144" s="261" t="s">
        <v>85</v>
      </c>
      <c r="AV144" s="13" t="s">
        <v>85</v>
      </c>
      <c r="AW144" s="13" t="s">
        <v>31</v>
      </c>
      <c r="AX144" s="13" t="s">
        <v>75</v>
      </c>
      <c r="AY144" s="261" t="s">
        <v>121</v>
      </c>
    </row>
    <row r="145" s="14" customFormat="1">
      <c r="A145" s="14"/>
      <c r="B145" s="262"/>
      <c r="C145" s="263"/>
      <c r="D145" s="252" t="s">
        <v>130</v>
      </c>
      <c r="E145" s="264" t="s">
        <v>1</v>
      </c>
      <c r="F145" s="265" t="s">
        <v>132</v>
      </c>
      <c r="G145" s="263"/>
      <c r="H145" s="266">
        <v>0.059999999999999998</v>
      </c>
      <c r="I145" s="267"/>
      <c r="J145" s="263"/>
      <c r="K145" s="263"/>
      <c r="L145" s="268"/>
      <c r="M145" s="269"/>
      <c r="N145" s="270"/>
      <c r="O145" s="270"/>
      <c r="P145" s="270"/>
      <c r="Q145" s="270"/>
      <c r="R145" s="270"/>
      <c r="S145" s="270"/>
      <c r="T145" s="27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72" t="s">
        <v>130</v>
      </c>
      <c r="AU145" s="272" t="s">
        <v>85</v>
      </c>
      <c r="AV145" s="14" t="s">
        <v>128</v>
      </c>
      <c r="AW145" s="14" t="s">
        <v>31</v>
      </c>
      <c r="AX145" s="14" t="s">
        <v>83</v>
      </c>
      <c r="AY145" s="272" t="s">
        <v>121</v>
      </c>
    </row>
    <row r="146" s="2" customFormat="1" ht="16.5" customHeight="1">
      <c r="A146" s="38"/>
      <c r="B146" s="39"/>
      <c r="C146" s="273" t="s">
        <v>170</v>
      </c>
      <c r="D146" s="273" t="s">
        <v>146</v>
      </c>
      <c r="E146" s="274" t="s">
        <v>277</v>
      </c>
      <c r="F146" s="275" t="s">
        <v>278</v>
      </c>
      <c r="G146" s="276" t="s">
        <v>156</v>
      </c>
      <c r="H146" s="277">
        <v>46</v>
      </c>
      <c r="I146" s="278"/>
      <c r="J146" s="279">
        <f>ROUND(I146*H146,2)</f>
        <v>0</v>
      </c>
      <c r="K146" s="280"/>
      <c r="L146" s="281"/>
      <c r="M146" s="282" t="s">
        <v>1</v>
      </c>
      <c r="N146" s="283" t="s">
        <v>40</v>
      </c>
      <c r="O146" s="91"/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48" t="s">
        <v>150</v>
      </c>
      <c r="AT146" s="248" t="s">
        <v>146</v>
      </c>
      <c r="AU146" s="248" t="s">
        <v>85</v>
      </c>
      <c r="AY146" s="17" t="s">
        <v>121</v>
      </c>
      <c r="BE146" s="249">
        <f>IF(N146="základní",J146,0)</f>
        <v>0</v>
      </c>
      <c r="BF146" s="249">
        <f>IF(N146="snížená",J146,0)</f>
        <v>0</v>
      </c>
      <c r="BG146" s="249">
        <f>IF(N146="zákl. přenesená",J146,0)</f>
        <v>0</v>
      </c>
      <c r="BH146" s="249">
        <f>IF(N146="sníž. přenesená",J146,0)</f>
        <v>0</v>
      </c>
      <c r="BI146" s="249">
        <f>IF(N146="nulová",J146,0)</f>
        <v>0</v>
      </c>
      <c r="BJ146" s="17" t="s">
        <v>83</v>
      </c>
      <c r="BK146" s="249">
        <f>ROUND(I146*H146,2)</f>
        <v>0</v>
      </c>
      <c r="BL146" s="17" t="s">
        <v>128</v>
      </c>
      <c r="BM146" s="248" t="s">
        <v>349</v>
      </c>
    </row>
    <row r="147" s="15" customFormat="1">
      <c r="A147" s="15"/>
      <c r="B147" s="284"/>
      <c r="C147" s="285"/>
      <c r="D147" s="252" t="s">
        <v>130</v>
      </c>
      <c r="E147" s="286" t="s">
        <v>1</v>
      </c>
      <c r="F147" s="287" t="s">
        <v>158</v>
      </c>
      <c r="G147" s="285"/>
      <c r="H147" s="286" t="s">
        <v>1</v>
      </c>
      <c r="I147" s="288"/>
      <c r="J147" s="285"/>
      <c r="K147" s="285"/>
      <c r="L147" s="289"/>
      <c r="M147" s="290"/>
      <c r="N147" s="291"/>
      <c r="O147" s="291"/>
      <c r="P147" s="291"/>
      <c r="Q147" s="291"/>
      <c r="R147" s="291"/>
      <c r="S147" s="291"/>
      <c r="T147" s="292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93" t="s">
        <v>130</v>
      </c>
      <c r="AU147" s="293" t="s">
        <v>85</v>
      </c>
      <c r="AV147" s="15" t="s">
        <v>83</v>
      </c>
      <c r="AW147" s="15" t="s">
        <v>31</v>
      </c>
      <c r="AX147" s="15" t="s">
        <v>75</v>
      </c>
      <c r="AY147" s="293" t="s">
        <v>121</v>
      </c>
    </row>
    <row r="148" s="13" customFormat="1">
      <c r="A148" s="13"/>
      <c r="B148" s="250"/>
      <c r="C148" s="251"/>
      <c r="D148" s="252" t="s">
        <v>130</v>
      </c>
      <c r="E148" s="253" t="s">
        <v>1</v>
      </c>
      <c r="F148" s="254" t="s">
        <v>350</v>
      </c>
      <c r="G148" s="251"/>
      <c r="H148" s="255">
        <v>46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130</v>
      </c>
      <c r="AU148" s="261" t="s">
        <v>85</v>
      </c>
      <c r="AV148" s="13" t="s">
        <v>85</v>
      </c>
      <c r="AW148" s="13" t="s">
        <v>31</v>
      </c>
      <c r="AX148" s="13" t="s">
        <v>75</v>
      </c>
      <c r="AY148" s="261" t="s">
        <v>121</v>
      </c>
    </row>
    <row r="149" s="14" customFormat="1">
      <c r="A149" s="14"/>
      <c r="B149" s="262"/>
      <c r="C149" s="263"/>
      <c r="D149" s="252" t="s">
        <v>130</v>
      </c>
      <c r="E149" s="264" t="s">
        <v>1</v>
      </c>
      <c r="F149" s="265" t="s">
        <v>132</v>
      </c>
      <c r="G149" s="263"/>
      <c r="H149" s="266">
        <v>46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130</v>
      </c>
      <c r="AU149" s="272" t="s">
        <v>85</v>
      </c>
      <c r="AV149" s="14" t="s">
        <v>128</v>
      </c>
      <c r="AW149" s="14" t="s">
        <v>31</v>
      </c>
      <c r="AX149" s="14" t="s">
        <v>83</v>
      </c>
      <c r="AY149" s="272" t="s">
        <v>121</v>
      </c>
    </row>
    <row r="150" s="2" customFormat="1" ht="16.5" customHeight="1">
      <c r="A150" s="38"/>
      <c r="B150" s="39"/>
      <c r="C150" s="273" t="s">
        <v>174</v>
      </c>
      <c r="D150" s="273" t="s">
        <v>146</v>
      </c>
      <c r="E150" s="274" t="s">
        <v>281</v>
      </c>
      <c r="F150" s="275" t="s">
        <v>282</v>
      </c>
      <c r="G150" s="276" t="s">
        <v>190</v>
      </c>
      <c r="H150" s="277">
        <v>120</v>
      </c>
      <c r="I150" s="278"/>
      <c r="J150" s="279">
        <f>ROUND(I150*H150,2)</f>
        <v>0</v>
      </c>
      <c r="K150" s="280"/>
      <c r="L150" s="281"/>
      <c r="M150" s="282" t="s">
        <v>1</v>
      </c>
      <c r="N150" s="283" t="s">
        <v>40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150</v>
      </c>
      <c r="AT150" s="248" t="s">
        <v>146</v>
      </c>
      <c r="AU150" s="248" t="s">
        <v>85</v>
      </c>
      <c r="AY150" s="17" t="s">
        <v>121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83</v>
      </c>
      <c r="BK150" s="249">
        <f>ROUND(I150*H150,2)</f>
        <v>0</v>
      </c>
      <c r="BL150" s="17" t="s">
        <v>128</v>
      </c>
      <c r="BM150" s="248" t="s">
        <v>351</v>
      </c>
    </row>
    <row r="151" s="15" customFormat="1">
      <c r="A151" s="15"/>
      <c r="B151" s="284"/>
      <c r="C151" s="285"/>
      <c r="D151" s="252" t="s">
        <v>130</v>
      </c>
      <c r="E151" s="286" t="s">
        <v>1</v>
      </c>
      <c r="F151" s="287" t="s">
        <v>158</v>
      </c>
      <c r="G151" s="285"/>
      <c r="H151" s="286" t="s">
        <v>1</v>
      </c>
      <c r="I151" s="288"/>
      <c r="J151" s="285"/>
      <c r="K151" s="285"/>
      <c r="L151" s="289"/>
      <c r="M151" s="290"/>
      <c r="N151" s="291"/>
      <c r="O151" s="291"/>
      <c r="P151" s="291"/>
      <c r="Q151" s="291"/>
      <c r="R151" s="291"/>
      <c r="S151" s="291"/>
      <c r="T151" s="29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93" t="s">
        <v>130</v>
      </c>
      <c r="AU151" s="293" t="s">
        <v>85</v>
      </c>
      <c r="AV151" s="15" t="s">
        <v>83</v>
      </c>
      <c r="AW151" s="15" t="s">
        <v>31</v>
      </c>
      <c r="AX151" s="15" t="s">
        <v>75</v>
      </c>
      <c r="AY151" s="293" t="s">
        <v>121</v>
      </c>
    </row>
    <row r="152" s="13" customFormat="1">
      <c r="A152" s="13"/>
      <c r="B152" s="250"/>
      <c r="C152" s="251"/>
      <c r="D152" s="252" t="s">
        <v>130</v>
      </c>
      <c r="E152" s="253" t="s">
        <v>1</v>
      </c>
      <c r="F152" s="254" t="s">
        <v>352</v>
      </c>
      <c r="G152" s="251"/>
      <c r="H152" s="255">
        <v>120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130</v>
      </c>
      <c r="AU152" s="261" t="s">
        <v>85</v>
      </c>
      <c r="AV152" s="13" t="s">
        <v>85</v>
      </c>
      <c r="AW152" s="13" t="s">
        <v>31</v>
      </c>
      <c r="AX152" s="13" t="s">
        <v>75</v>
      </c>
      <c r="AY152" s="261" t="s">
        <v>121</v>
      </c>
    </row>
    <row r="153" s="14" customFormat="1">
      <c r="A153" s="14"/>
      <c r="B153" s="262"/>
      <c r="C153" s="263"/>
      <c r="D153" s="252" t="s">
        <v>130</v>
      </c>
      <c r="E153" s="264" t="s">
        <v>1</v>
      </c>
      <c r="F153" s="265" t="s">
        <v>132</v>
      </c>
      <c r="G153" s="263"/>
      <c r="H153" s="266">
        <v>120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130</v>
      </c>
      <c r="AU153" s="272" t="s">
        <v>85</v>
      </c>
      <c r="AV153" s="14" t="s">
        <v>128</v>
      </c>
      <c r="AW153" s="14" t="s">
        <v>31</v>
      </c>
      <c r="AX153" s="14" t="s">
        <v>83</v>
      </c>
      <c r="AY153" s="272" t="s">
        <v>121</v>
      </c>
    </row>
    <row r="154" s="2" customFormat="1" ht="21.75" customHeight="1">
      <c r="A154" s="38"/>
      <c r="B154" s="39"/>
      <c r="C154" s="273" t="s">
        <v>181</v>
      </c>
      <c r="D154" s="273" t="s">
        <v>146</v>
      </c>
      <c r="E154" s="274" t="s">
        <v>285</v>
      </c>
      <c r="F154" s="275" t="s">
        <v>286</v>
      </c>
      <c r="G154" s="276" t="s">
        <v>156</v>
      </c>
      <c r="H154" s="277">
        <v>144</v>
      </c>
      <c r="I154" s="278"/>
      <c r="J154" s="279">
        <f>ROUND(I154*H154,2)</f>
        <v>0</v>
      </c>
      <c r="K154" s="280"/>
      <c r="L154" s="281"/>
      <c r="M154" s="282" t="s">
        <v>1</v>
      </c>
      <c r="N154" s="283" t="s">
        <v>40</v>
      </c>
      <c r="O154" s="91"/>
      <c r="P154" s="246">
        <f>O154*H154</f>
        <v>0</v>
      </c>
      <c r="Q154" s="246">
        <v>0.00123</v>
      </c>
      <c r="R154" s="246">
        <f>Q154*H154</f>
        <v>0.17712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150</v>
      </c>
      <c r="AT154" s="248" t="s">
        <v>146</v>
      </c>
      <c r="AU154" s="248" t="s">
        <v>85</v>
      </c>
      <c r="AY154" s="17" t="s">
        <v>121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83</v>
      </c>
      <c r="BK154" s="249">
        <f>ROUND(I154*H154,2)</f>
        <v>0</v>
      </c>
      <c r="BL154" s="17" t="s">
        <v>128</v>
      </c>
      <c r="BM154" s="248" t="s">
        <v>353</v>
      </c>
    </row>
    <row r="155" s="13" customFormat="1">
      <c r="A155" s="13"/>
      <c r="B155" s="250"/>
      <c r="C155" s="251"/>
      <c r="D155" s="252" t="s">
        <v>130</v>
      </c>
      <c r="E155" s="253" t="s">
        <v>1</v>
      </c>
      <c r="F155" s="254" t="s">
        <v>354</v>
      </c>
      <c r="G155" s="251"/>
      <c r="H155" s="255">
        <v>144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130</v>
      </c>
      <c r="AU155" s="261" t="s">
        <v>85</v>
      </c>
      <c r="AV155" s="13" t="s">
        <v>85</v>
      </c>
      <c r="AW155" s="13" t="s">
        <v>31</v>
      </c>
      <c r="AX155" s="13" t="s">
        <v>75</v>
      </c>
      <c r="AY155" s="261" t="s">
        <v>121</v>
      </c>
    </row>
    <row r="156" s="14" customFormat="1">
      <c r="A156" s="14"/>
      <c r="B156" s="262"/>
      <c r="C156" s="263"/>
      <c r="D156" s="252" t="s">
        <v>130</v>
      </c>
      <c r="E156" s="264" t="s">
        <v>1</v>
      </c>
      <c r="F156" s="265" t="s">
        <v>132</v>
      </c>
      <c r="G156" s="263"/>
      <c r="H156" s="266">
        <v>144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130</v>
      </c>
      <c r="AU156" s="272" t="s">
        <v>85</v>
      </c>
      <c r="AV156" s="14" t="s">
        <v>128</v>
      </c>
      <c r="AW156" s="14" t="s">
        <v>31</v>
      </c>
      <c r="AX156" s="14" t="s">
        <v>83</v>
      </c>
      <c r="AY156" s="272" t="s">
        <v>121</v>
      </c>
    </row>
    <row r="157" s="2" customFormat="1" ht="16.5" customHeight="1">
      <c r="A157" s="38"/>
      <c r="B157" s="39"/>
      <c r="C157" s="273" t="s">
        <v>187</v>
      </c>
      <c r="D157" s="273" t="s">
        <v>146</v>
      </c>
      <c r="E157" s="274" t="s">
        <v>289</v>
      </c>
      <c r="F157" s="275" t="s">
        <v>290</v>
      </c>
      <c r="G157" s="276" t="s">
        <v>156</v>
      </c>
      <c r="H157" s="277">
        <v>92</v>
      </c>
      <c r="I157" s="278"/>
      <c r="J157" s="279">
        <f>ROUND(I157*H157,2)</f>
        <v>0</v>
      </c>
      <c r="K157" s="280"/>
      <c r="L157" s="281"/>
      <c r="M157" s="282" t="s">
        <v>1</v>
      </c>
      <c r="N157" s="283" t="s">
        <v>40</v>
      </c>
      <c r="O157" s="91"/>
      <c r="P157" s="246">
        <f>O157*H157</f>
        <v>0</v>
      </c>
      <c r="Q157" s="246">
        <v>0.00018000000000000001</v>
      </c>
      <c r="R157" s="246">
        <f>Q157*H157</f>
        <v>0.016560000000000002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150</v>
      </c>
      <c r="AT157" s="248" t="s">
        <v>146</v>
      </c>
      <c r="AU157" s="248" t="s">
        <v>85</v>
      </c>
      <c r="AY157" s="17" t="s">
        <v>121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83</v>
      </c>
      <c r="BK157" s="249">
        <f>ROUND(I157*H157,2)</f>
        <v>0</v>
      </c>
      <c r="BL157" s="17" t="s">
        <v>128</v>
      </c>
      <c r="BM157" s="248" t="s">
        <v>355</v>
      </c>
    </row>
    <row r="158" s="15" customFormat="1">
      <c r="A158" s="15"/>
      <c r="B158" s="284"/>
      <c r="C158" s="285"/>
      <c r="D158" s="252" t="s">
        <v>130</v>
      </c>
      <c r="E158" s="286" t="s">
        <v>1</v>
      </c>
      <c r="F158" s="287" t="s">
        <v>158</v>
      </c>
      <c r="G158" s="285"/>
      <c r="H158" s="286" t="s">
        <v>1</v>
      </c>
      <c r="I158" s="288"/>
      <c r="J158" s="285"/>
      <c r="K158" s="285"/>
      <c r="L158" s="289"/>
      <c r="M158" s="290"/>
      <c r="N158" s="291"/>
      <c r="O158" s="291"/>
      <c r="P158" s="291"/>
      <c r="Q158" s="291"/>
      <c r="R158" s="291"/>
      <c r="S158" s="291"/>
      <c r="T158" s="29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93" t="s">
        <v>130</v>
      </c>
      <c r="AU158" s="293" t="s">
        <v>85</v>
      </c>
      <c r="AV158" s="15" t="s">
        <v>83</v>
      </c>
      <c r="AW158" s="15" t="s">
        <v>31</v>
      </c>
      <c r="AX158" s="15" t="s">
        <v>75</v>
      </c>
      <c r="AY158" s="293" t="s">
        <v>121</v>
      </c>
    </row>
    <row r="159" s="13" customFormat="1">
      <c r="A159" s="13"/>
      <c r="B159" s="250"/>
      <c r="C159" s="251"/>
      <c r="D159" s="252" t="s">
        <v>130</v>
      </c>
      <c r="E159" s="253" t="s">
        <v>1</v>
      </c>
      <c r="F159" s="254" t="s">
        <v>356</v>
      </c>
      <c r="G159" s="251"/>
      <c r="H159" s="255">
        <v>92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130</v>
      </c>
      <c r="AU159" s="261" t="s">
        <v>85</v>
      </c>
      <c r="AV159" s="13" t="s">
        <v>85</v>
      </c>
      <c r="AW159" s="13" t="s">
        <v>31</v>
      </c>
      <c r="AX159" s="13" t="s">
        <v>75</v>
      </c>
      <c r="AY159" s="261" t="s">
        <v>121</v>
      </c>
    </row>
    <row r="160" s="14" customFormat="1">
      <c r="A160" s="14"/>
      <c r="B160" s="262"/>
      <c r="C160" s="263"/>
      <c r="D160" s="252" t="s">
        <v>130</v>
      </c>
      <c r="E160" s="264" t="s">
        <v>1</v>
      </c>
      <c r="F160" s="265" t="s">
        <v>132</v>
      </c>
      <c r="G160" s="263"/>
      <c r="H160" s="266">
        <v>92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130</v>
      </c>
      <c r="AU160" s="272" t="s">
        <v>85</v>
      </c>
      <c r="AV160" s="14" t="s">
        <v>128</v>
      </c>
      <c r="AW160" s="14" t="s">
        <v>31</v>
      </c>
      <c r="AX160" s="14" t="s">
        <v>83</v>
      </c>
      <c r="AY160" s="272" t="s">
        <v>121</v>
      </c>
    </row>
    <row r="161" s="2" customFormat="1" ht="16.5" customHeight="1">
      <c r="A161" s="38"/>
      <c r="B161" s="39"/>
      <c r="C161" s="273" t="s">
        <v>193</v>
      </c>
      <c r="D161" s="273" t="s">
        <v>146</v>
      </c>
      <c r="E161" s="274" t="s">
        <v>357</v>
      </c>
      <c r="F161" s="275" t="s">
        <v>358</v>
      </c>
      <c r="G161" s="276" t="s">
        <v>156</v>
      </c>
      <c r="H161" s="277">
        <v>46</v>
      </c>
      <c r="I161" s="278"/>
      <c r="J161" s="279">
        <f>ROUND(I161*H161,2)</f>
        <v>0</v>
      </c>
      <c r="K161" s="280"/>
      <c r="L161" s="281"/>
      <c r="M161" s="282" t="s">
        <v>1</v>
      </c>
      <c r="N161" s="283" t="s">
        <v>40</v>
      </c>
      <c r="O161" s="91"/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150</v>
      </c>
      <c r="AT161" s="248" t="s">
        <v>146</v>
      </c>
      <c r="AU161" s="248" t="s">
        <v>85</v>
      </c>
      <c r="AY161" s="17" t="s">
        <v>121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83</v>
      </c>
      <c r="BK161" s="249">
        <f>ROUND(I161*H161,2)</f>
        <v>0</v>
      </c>
      <c r="BL161" s="17" t="s">
        <v>128</v>
      </c>
      <c r="BM161" s="248" t="s">
        <v>359</v>
      </c>
    </row>
    <row r="162" s="15" customFormat="1">
      <c r="A162" s="15"/>
      <c r="B162" s="284"/>
      <c r="C162" s="285"/>
      <c r="D162" s="252" t="s">
        <v>130</v>
      </c>
      <c r="E162" s="286" t="s">
        <v>1</v>
      </c>
      <c r="F162" s="287" t="s">
        <v>158</v>
      </c>
      <c r="G162" s="285"/>
      <c r="H162" s="286" t="s">
        <v>1</v>
      </c>
      <c r="I162" s="288"/>
      <c r="J162" s="285"/>
      <c r="K162" s="285"/>
      <c r="L162" s="289"/>
      <c r="M162" s="290"/>
      <c r="N162" s="291"/>
      <c r="O162" s="291"/>
      <c r="P162" s="291"/>
      <c r="Q162" s="291"/>
      <c r="R162" s="291"/>
      <c r="S162" s="291"/>
      <c r="T162" s="29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93" t="s">
        <v>130</v>
      </c>
      <c r="AU162" s="293" t="s">
        <v>85</v>
      </c>
      <c r="AV162" s="15" t="s">
        <v>83</v>
      </c>
      <c r="AW162" s="15" t="s">
        <v>31</v>
      </c>
      <c r="AX162" s="15" t="s">
        <v>75</v>
      </c>
      <c r="AY162" s="293" t="s">
        <v>121</v>
      </c>
    </row>
    <row r="163" s="13" customFormat="1">
      <c r="A163" s="13"/>
      <c r="B163" s="250"/>
      <c r="C163" s="251"/>
      <c r="D163" s="252" t="s">
        <v>130</v>
      </c>
      <c r="E163" s="253" t="s">
        <v>1</v>
      </c>
      <c r="F163" s="254" t="s">
        <v>350</v>
      </c>
      <c r="G163" s="251"/>
      <c r="H163" s="255">
        <v>46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130</v>
      </c>
      <c r="AU163" s="261" t="s">
        <v>85</v>
      </c>
      <c r="AV163" s="13" t="s">
        <v>85</v>
      </c>
      <c r="AW163" s="13" t="s">
        <v>31</v>
      </c>
      <c r="AX163" s="13" t="s">
        <v>75</v>
      </c>
      <c r="AY163" s="261" t="s">
        <v>121</v>
      </c>
    </row>
    <row r="164" s="14" customFormat="1">
      <c r="A164" s="14"/>
      <c r="B164" s="262"/>
      <c r="C164" s="263"/>
      <c r="D164" s="252" t="s">
        <v>130</v>
      </c>
      <c r="E164" s="264" t="s">
        <v>1</v>
      </c>
      <c r="F164" s="265" t="s">
        <v>132</v>
      </c>
      <c r="G164" s="263"/>
      <c r="H164" s="266">
        <v>46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130</v>
      </c>
      <c r="AU164" s="272" t="s">
        <v>85</v>
      </c>
      <c r="AV164" s="14" t="s">
        <v>128</v>
      </c>
      <c r="AW164" s="14" t="s">
        <v>31</v>
      </c>
      <c r="AX164" s="14" t="s">
        <v>83</v>
      </c>
      <c r="AY164" s="272" t="s">
        <v>121</v>
      </c>
    </row>
    <row r="165" s="2" customFormat="1" ht="16.5" customHeight="1">
      <c r="A165" s="38"/>
      <c r="B165" s="39"/>
      <c r="C165" s="273" t="s">
        <v>200</v>
      </c>
      <c r="D165" s="273" t="s">
        <v>146</v>
      </c>
      <c r="E165" s="274" t="s">
        <v>360</v>
      </c>
      <c r="F165" s="275" t="s">
        <v>361</v>
      </c>
      <c r="G165" s="276" t="s">
        <v>156</v>
      </c>
      <c r="H165" s="277">
        <v>144</v>
      </c>
      <c r="I165" s="278"/>
      <c r="J165" s="279">
        <f>ROUND(I165*H165,2)</f>
        <v>0</v>
      </c>
      <c r="K165" s="280"/>
      <c r="L165" s="281"/>
      <c r="M165" s="282" t="s">
        <v>1</v>
      </c>
      <c r="N165" s="283" t="s">
        <v>40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150</v>
      </c>
      <c r="AT165" s="248" t="s">
        <v>146</v>
      </c>
      <c r="AU165" s="248" t="s">
        <v>85</v>
      </c>
      <c r="AY165" s="17" t="s">
        <v>121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83</v>
      </c>
      <c r="BK165" s="249">
        <f>ROUND(I165*H165,2)</f>
        <v>0</v>
      </c>
      <c r="BL165" s="17" t="s">
        <v>128</v>
      </c>
      <c r="BM165" s="248" t="s">
        <v>362</v>
      </c>
    </row>
    <row r="166" s="15" customFormat="1">
      <c r="A166" s="15"/>
      <c r="B166" s="284"/>
      <c r="C166" s="285"/>
      <c r="D166" s="252" t="s">
        <v>130</v>
      </c>
      <c r="E166" s="286" t="s">
        <v>1</v>
      </c>
      <c r="F166" s="287" t="s">
        <v>158</v>
      </c>
      <c r="G166" s="285"/>
      <c r="H166" s="286" t="s">
        <v>1</v>
      </c>
      <c r="I166" s="288"/>
      <c r="J166" s="285"/>
      <c r="K166" s="285"/>
      <c r="L166" s="289"/>
      <c r="M166" s="290"/>
      <c r="N166" s="291"/>
      <c r="O166" s="291"/>
      <c r="P166" s="291"/>
      <c r="Q166" s="291"/>
      <c r="R166" s="291"/>
      <c r="S166" s="291"/>
      <c r="T166" s="29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93" t="s">
        <v>130</v>
      </c>
      <c r="AU166" s="293" t="s">
        <v>85</v>
      </c>
      <c r="AV166" s="15" t="s">
        <v>83</v>
      </c>
      <c r="AW166" s="15" t="s">
        <v>31</v>
      </c>
      <c r="AX166" s="15" t="s">
        <v>75</v>
      </c>
      <c r="AY166" s="293" t="s">
        <v>121</v>
      </c>
    </row>
    <row r="167" s="13" customFormat="1">
      <c r="A167" s="13"/>
      <c r="B167" s="250"/>
      <c r="C167" s="251"/>
      <c r="D167" s="252" t="s">
        <v>130</v>
      </c>
      <c r="E167" s="253" t="s">
        <v>1</v>
      </c>
      <c r="F167" s="254" t="s">
        <v>354</v>
      </c>
      <c r="G167" s="251"/>
      <c r="H167" s="255">
        <v>144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130</v>
      </c>
      <c r="AU167" s="261" t="s">
        <v>85</v>
      </c>
      <c r="AV167" s="13" t="s">
        <v>85</v>
      </c>
      <c r="AW167" s="13" t="s">
        <v>31</v>
      </c>
      <c r="AX167" s="13" t="s">
        <v>75</v>
      </c>
      <c r="AY167" s="261" t="s">
        <v>121</v>
      </c>
    </row>
    <row r="168" s="14" customFormat="1">
      <c r="A168" s="14"/>
      <c r="B168" s="262"/>
      <c r="C168" s="263"/>
      <c r="D168" s="252" t="s">
        <v>130</v>
      </c>
      <c r="E168" s="264" t="s">
        <v>1</v>
      </c>
      <c r="F168" s="265" t="s">
        <v>132</v>
      </c>
      <c r="G168" s="263"/>
      <c r="H168" s="266">
        <v>144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130</v>
      </c>
      <c r="AU168" s="272" t="s">
        <v>85</v>
      </c>
      <c r="AV168" s="14" t="s">
        <v>128</v>
      </c>
      <c r="AW168" s="14" t="s">
        <v>31</v>
      </c>
      <c r="AX168" s="14" t="s">
        <v>83</v>
      </c>
      <c r="AY168" s="272" t="s">
        <v>121</v>
      </c>
    </row>
    <row r="169" s="2" customFormat="1" ht="16.5" customHeight="1">
      <c r="A169" s="38"/>
      <c r="B169" s="39"/>
      <c r="C169" s="273" t="s">
        <v>8</v>
      </c>
      <c r="D169" s="273" t="s">
        <v>146</v>
      </c>
      <c r="E169" s="274" t="s">
        <v>363</v>
      </c>
      <c r="F169" s="275" t="s">
        <v>364</v>
      </c>
      <c r="G169" s="276" t="s">
        <v>156</v>
      </c>
      <c r="H169" s="277">
        <v>144</v>
      </c>
      <c r="I169" s="278"/>
      <c r="J169" s="279">
        <f>ROUND(I169*H169,2)</f>
        <v>0</v>
      </c>
      <c r="K169" s="280"/>
      <c r="L169" s="281"/>
      <c r="M169" s="282" t="s">
        <v>1</v>
      </c>
      <c r="N169" s="283" t="s">
        <v>40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150</v>
      </c>
      <c r="AT169" s="248" t="s">
        <v>146</v>
      </c>
      <c r="AU169" s="248" t="s">
        <v>85</v>
      </c>
      <c r="AY169" s="17" t="s">
        <v>121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83</v>
      </c>
      <c r="BK169" s="249">
        <f>ROUND(I169*H169,2)</f>
        <v>0</v>
      </c>
      <c r="BL169" s="17" t="s">
        <v>128</v>
      </c>
      <c r="BM169" s="248" t="s">
        <v>365</v>
      </c>
    </row>
    <row r="170" s="15" customFormat="1">
      <c r="A170" s="15"/>
      <c r="B170" s="284"/>
      <c r="C170" s="285"/>
      <c r="D170" s="252" t="s">
        <v>130</v>
      </c>
      <c r="E170" s="286" t="s">
        <v>1</v>
      </c>
      <c r="F170" s="287" t="s">
        <v>158</v>
      </c>
      <c r="G170" s="285"/>
      <c r="H170" s="286" t="s">
        <v>1</v>
      </c>
      <c r="I170" s="288"/>
      <c r="J170" s="285"/>
      <c r="K170" s="285"/>
      <c r="L170" s="289"/>
      <c r="M170" s="290"/>
      <c r="N170" s="291"/>
      <c r="O170" s="291"/>
      <c r="P170" s="291"/>
      <c r="Q170" s="291"/>
      <c r="R170" s="291"/>
      <c r="S170" s="291"/>
      <c r="T170" s="29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93" t="s">
        <v>130</v>
      </c>
      <c r="AU170" s="293" t="s">
        <v>85</v>
      </c>
      <c r="AV170" s="15" t="s">
        <v>83</v>
      </c>
      <c r="AW170" s="15" t="s">
        <v>31</v>
      </c>
      <c r="AX170" s="15" t="s">
        <v>75</v>
      </c>
      <c r="AY170" s="293" t="s">
        <v>121</v>
      </c>
    </row>
    <row r="171" s="13" customFormat="1">
      <c r="A171" s="13"/>
      <c r="B171" s="250"/>
      <c r="C171" s="251"/>
      <c r="D171" s="252" t="s">
        <v>130</v>
      </c>
      <c r="E171" s="253" t="s">
        <v>1</v>
      </c>
      <c r="F171" s="254" t="s">
        <v>354</v>
      </c>
      <c r="G171" s="251"/>
      <c r="H171" s="255">
        <v>144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130</v>
      </c>
      <c r="AU171" s="261" t="s">
        <v>85</v>
      </c>
      <c r="AV171" s="13" t="s">
        <v>85</v>
      </c>
      <c r="AW171" s="13" t="s">
        <v>31</v>
      </c>
      <c r="AX171" s="13" t="s">
        <v>75</v>
      </c>
      <c r="AY171" s="261" t="s">
        <v>121</v>
      </c>
    </row>
    <row r="172" s="14" customFormat="1">
      <c r="A172" s="14"/>
      <c r="B172" s="262"/>
      <c r="C172" s="263"/>
      <c r="D172" s="252" t="s">
        <v>130</v>
      </c>
      <c r="E172" s="264" t="s">
        <v>1</v>
      </c>
      <c r="F172" s="265" t="s">
        <v>132</v>
      </c>
      <c r="G172" s="263"/>
      <c r="H172" s="266">
        <v>144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130</v>
      </c>
      <c r="AU172" s="272" t="s">
        <v>85</v>
      </c>
      <c r="AV172" s="14" t="s">
        <v>128</v>
      </c>
      <c r="AW172" s="14" t="s">
        <v>31</v>
      </c>
      <c r="AX172" s="14" t="s">
        <v>83</v>
      </c>
      <c r="AY172" s="272" t="s">
        <v>121</v>
      </c>
    </row>
    <row r="173" s="2" customFormat="1" ht="16.5" customHeight="1">
      <c r="A173" s="38"/>
      <c r="B173" s="39"/>
      <c r="C173" s="273" t="s">
        <v>213</v>
      </c>
      <c r="D173" s="273" t="s">
        <v>146</v>
      </c>
      <c r="E173" s="274" t="s">
        <v>366</v>
      </c>
      <c r="F173" s="275" t="s">
        <v>367</v>
      </c>
      <c r="G173" s="276" t="s">
        <v>156</v>
      </c>
      <c r="H173" s="277">
        <v>144</v>
      </c>
      <c r="I173" s="278"/>
      <c r="J173" s="279">
        <f>ROUND(I173*H173,2)</f>
        <v>0</v>
      </c>
      <c r="K173" s="280"/>
      <c r="L173" s="281"/>
      <c r="M173" s="282" t="s">
        <v>1</v>
      </c>
      <c r="N173" s="283" t="s">
        <v>40</v>
      </c>
      <c r="O173" s="91"/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150</v>
      </c>
      <c r="AT173" s="248" t="s">
        <v>146</v>
      </c>
      <c r="AU173" s="248" t="s">
        <v>85</v>
      </c>
      <c r="AY173" s="17" t="s">
        <v>121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83</v>
      </c>
      <c r="BK173" s="249">
        <f>ROUND(I173*H173,2)</f>
        <v>0</v>
      </c>
      <c r="BL173" s="17" t="s">
        <v>128</v>
      </c>
      <c r="BM173" s="248" t="s">
        <v>368</v>
      </c>
    </row>
    <row r="174" s="15" customFormat="1">
      <c r="A174" s="15"/>
      <c r="B174" s="284"/>
      <c r="C174" s="285"/>
      <c r="D174" s="252" t="s">
        <v>130</v>
      </c>
      <c r="E174" s="286" t="s">
        <v>1</v>
      </c>
      <c r="F174" s="287" t="s">
        <v>158</v>
      </c>
      <c r="G174" s="285"/>
      <c r="H174" s="286" t="s">
        <v>1</v>
      </c>
      <c r="I174" s="288"/>
      <c r="J174" s="285"/>
      <c r="K174" s="285"/>
      <c r="L174" s="289"/>
      <c r="M174" s="290"/>
      <c r="N174" s="291"/>
      <c r="O174" s="291"/>
      <c r="P174" s="291"/>
      <c r="Q174" s="291"/>
      <c r="R174" s="291"/>
      <c r="S174" s="291"/>
      <c r="T174" s="29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93" t="s">
        <v>130</v>
      </c>
      <c r="AU174" s="293" t="s">
        <v>85</v>
      </c>
      <c r="AV174" s="15" t="s">
        <v>83</v>
      </c>
      <c r="AW174" s="15" t="s">
        <v>31</v>
      </c>
      <c r="AX174" s="15" t="s">
        <v>75</v>
      </c>
      <c r="AY174" s="293" t="s">
        <v>121</v>
      </c>
    </row>
    <row r="175" s="13" customFormat="1">
      <c r="A175" s="13"/>
      <c r="B175" s="250"/>
      <c r="C175" s="251"/>
      <c r="D175" s="252" t="s">
        <v>130</v>
      </c>
      <c r="E175" s="253" t="s">
        <v>1</v>
      </c>
      <c r="F175" s="254" t="s">
        <v>354</v>
      </c>
      <c r="G175" s="251"/>
      <c r="H175" s="255">
        <v>144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130</v>
      </c>
      <c r="AU175" s="261" t="s">
        <v>85</v>
      </c>
      <c r="AV175" s="13" t="s">
        <v>85</v>
      </c>
      <c r="AW175" s="13" t="s">
        <v>31</v>
      </c>
      <c r="AX175" s="13" t="s">
        <v>75</v>
      </c>
      <c r="AY175" s="261" t="s">
        <v>121</v>
      </c>
    </row>
    <row r="176" s="14" customFormat="1">
      <c r="A176" s="14"/>
      <c r="B176" s="262"/>
      <c r="C176" s="263"/>
      <c r="D176" s="252" t="s">
        <v>130</v>
      </c>
      <c r="E176" s="264" t="s">
        <v>1</v>
      </c>
      <c r="F176" s="265" t="s">
        <v>132</v>
      </c>
      <c r="G176" s="263"/>
      <c r="H176" s="266">
        <v>144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2" t="s">
        <v>130</v>
      </c>
      <c r="AU176" s="272" t="s">
        <v>85</v>
      </c>
      <c r="AV176" s="14" t="s">
        <v>128</v>
      </c>
      <c r="AW176" s="14" t="s">
        <v>31</v>
      </c>
      <c r="AX176" s="14" t="s">
        <v>83</v>
      </c>
      <c r="AY176" s="272" t="s">
        <v>121</v>
      </c>
    </row>
    <row r="177" s="2" customFormat="1" ht="16.5" customHeight="1">
      <c r="A177" s="38"/>
      <c r="B177" s="39"/>
      <c r="C177" s="273" t="s">
        <v>218</v>
      </c>
      <c r="D177" s="273" t="s">
        <v>146</v>
      </c>
      <c r="E177" s="274" t="s">
        <v>369</v>
      </c>
      <c r="F177" s="275" t="s">
        <v>370</v>
      </c>
      <c r="G177" s="276" t="s">
        <v>156</v>
      </c>
      <c r="H177" s="277">
        <v>144</v>
      </c>
      <c r="I177" s="278"/>
      <c r="J177" s="279">
        <f>ROUND(I177*H177,2)</f>
        <v>0</v>
      </c>
      <c r="K177" s="280"/>
      <c r="L177" s="281"/>
      <c r="M177" s="282" t="s">
        <v>1</v>
      </c>
      <c r="N177" s="283" t="s">
        <v>40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150</v>
      </c>
      <c r="AT177" s="248" t="s">
        <v>146</v>
      </c>
      <c r="AU177" s="248" t="s">
        <v>85</v>
      </c>
      <c r="AY177" s="17" t="s">
        <v>121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83</v>
      </c>
      <c r="BK177" s="249">
        <f>ROUND(I177*H177,2)</f>
        <v>0</v>
      </c>
      <c r="BL177" s="17" t="s">
        <v>128</v>
      </c>
      <c r="BM177" s="248" t="s">
        <v>371</v>
      </c>
    </row>
    <row r="178" s="15" customFormat="1">
      <c r="A178" s="15"/>
      <c r="B178" s="284"/>
      <c r="C178" s="285"/>
      <c r="D178" s="252" t="s">
        <v>130</v>
      </c>
      <c r="E178" s="286" t="s">
        <v>1</v>
      </c>
      <c r="F178" s="287" t="s">
        <v>158</v>
      </c>
      <c r="G178" s="285"/>
      <c r="H178" s="286" t="s">
        <v>1</v>
      </c>
      <c r="I178" s="288"/>
      <c r="J178" s="285"/>
      <c r="K178" s="285"/>
      <c r="L178" s="289"/>
      <c r="M178" s="290"/>
      <c r="N178" s="291"/>
      <c r="O178" s="291"/>
      <c r="P178" s="291"/>
      <c r="Q178" s="291"/>
      <c r="R178" s="291"/>
      <c r="S178" s="291"/>
      <c r="T178" s="29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93" t="s">
        <v>130</v>
      </c>
      <c r="AU178" s="293" t="s">
        <v>85</v>
      </c>
      <c r="AV178" s="15" t="s">
        <v>83</v>
      </c>
      <c r="AW178" s="15" t="s">
        <v>31</v>
      </c>
      <c r="AX178" s="15" t="s">
        <v>75</v>
      </c>
      <c r="AY178" s="293" t="s">
        <v>121</v>
      </c>
    </row>
    <row r="179" s="13" customFormat="1">
      <c r="A179" s="13"/>
      <c r="B179" s="250"/>
      <c r="C179" s="251"/>
      <c r="D179" s="252" t="s">
        <v>130</v>
      </c>
      <c r="E179" s="253" t="s">
        <v>1</v>
      </c>
      <c r="F179" s="254" t="s">
        <v>354</v>
      </c>
      <c r="G179" s="251"/>
      <c r="H179" s="255">
        <v>144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130</v>
      </c>
      <c r="AU179" s="261" t="s">
        <v>85</v>
      </c>
      <c r="AV179" s="13" t="s">
        <v>85</v>
      </c>
      <c r="AW179" s="13" t="s">
        <v>31</v>
      </c>
      <c r="AX179" s="13" t="s">
        <v>75</v>
      </c>
      <c r="AY179" s="261" t="s">
        <v>121</v>
      </c>
    </row>
    <row r="180" s="14" customFormat="1">
      <c r="A180" s="14"/>
      <c r="B180" s="262"/>
      <c r="C180" s="263"/>
      <c r="D180" s="252" t="s">
        <v>130</v>
      </c>
      <c r="E180" s="264" t="s">
        <v>1</v>
      </c>
      <c r="F180" s="265" t="s">
        <v>132</v>
      </c>
      <c r="G180" s="263"/>
      <c r="H180" s="266">
        <v>144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2" t="s">
        <v>130</v>
      </c>
      <c r="AU180" s="272" t="s">
        <v>85</v>
      </c>
      <c r="AV180" s="14" t="s">
        <v>128</v>
      </c>
      <c r="AW180" s="14" t="s">
        <v>31</v>
      </c>
      <c r="AX180" s="14" t="s">
        <v>83</v>
      </c>
      <c r="AY180" s="272" t="s">
        <v>121</v>
      </c>
    </row>
    <row r="181" s="2" customFormat="1" ht="111.75" customHeight="1">
      <c r="A181" s="38"/>
      <c r="B181" s="39"/>
      <c r="C181" s="236" t="s">
        <v>223</v>
      </c>
      <c r="D181" s="236" t="s">
        <v>124</v>
      </c>
      <c r="E181" s="237" t="s">
        <v>372</v>
      </c>
      <c r="F181" s="238" t="s">
        <v>373</v>
      </c>
      <c r="G181" s="239" t="s">
        <v>167</v>
      </c>
      <c r="H181" s="240">
        <v>0.10000000000000001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40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128</v>
      </c>
      <c r="AT181" s="248" t="s">
        <v>124</v>
      </c>
      <c r="AU181" s="248" t="s">
        <v>85</v>
      </c>
      <c r="AY181" s="17" t="s">
        <v>121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83</v>
      </c>
      <c r="BK181" s="249">
        <f>ROUND(I181*H181,2)</f>
        <v>0</v>
      </c>
      <c r="BL181" s="17" t="s">
        <v>128</v>
      </c>
      <c r="BM181" s="248" t="s">
        <v>374</v>
      </c>
    </row>
    <row r="182" s="13" customFormat="1">
      <c r="A182" s="13"/>
      <c r="B182" s="250"/>
      <c r="C182" s="251"/>
      <c r="D182" s="252" t="s">
        <v>130</v>
      </c>
      <c r="E182" s="253" t="s">
        <v>1</v>
      </c>
      <c r="F182" s="254" t="s">
        <v>375</v>
      </c>
      <c r="G182" s="251"/>
      <c r="H182" s="255">
        <v>0.10000000000000001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130</v>
      </c>
      <c r="AU182" s="261" t="s">
        <v>85</v>
      </c>
      <c r="AV182" s="13" t="s">
        <v>85</v>
      </c>
      <c r="AW182" s="13" t="s">
        <v>31</v>
      </c>
      <c r="AX182" s="13" t="s">
        <v>75</v>
      </c>
      <c r="AY182" s="261" t="s">
        <v>121</v>
      </c>
    </row>
    <row r="183" s="14" customFormat="1">
      <c r="A183" s="14"/>
      <c r="B183" s="262"/>
      <c r="C183" s="263"/>
      <c r="D183" s="252" t="s">
        <v>130</v>
      </c>
      <c r="E183" s="264" t="s">
        <v>1</v>
      </c>
      <c r="F183" s="265" t="s">
        <v>132</v>
      </c>
      <c r="G183" s="263"/>
      <c r="H183" s="266">
        <v>0.10000000000000001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130</v>
      </c>
      <c r="AU183" s="272" t="s">
        <v>85</v>
      </c>
      <c r="AV183" s="14" t="s">
        <v>128</v>
      </c>
      <c r="AW183" s="14" t="s">
        <v>31</v>
      </c>
      <c r="AX183" s="14" t="s">
        <v>83</v>
      </c>
      <c r="AY183" s="272" t="s">
        <v>121</v>
      </c>
    </row>
    <row r="184" s="2" customFormat="1" ht="100.5" customHeight="1">
      <c r="A184" s="38"/>
      <c r="B184" s="39"/>
      <c r="C184" s="236" t="s">
        <v>235</v>
      </c>
      <c r="D184" s="236" t="s">
        <v>124</v>
      </c>
      <c r="E184" s="237" t="s">
        <v>376</v>
      </c>
      <c r="F184" s="238" t="s">
        <v>377</v>
      </c>
      <c r="G184" s="239" t="s">
        <v>184</v>
      </c>
      <c r="H184" s="240">
        <v>12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40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128</v>
      </c>
      <c r="AT184" s="248" t="s">
        <v>124</v>
      </c>
      <c r="AU184" s="248" t="s">
        <v>85</v>
      </c>
      <c r="AY184" s="17" t="s">
        <v>121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83</v>
      </c>
      <c r="BK184" s="249">
        <f>ROUND(I184*H184,2)</f>
        <v>0</v>
      </c>
      <c r="BL184" s="17" t="s">
        <v>128</v>
      </c>
      <c r="BM184" s="248" t="s">
        <v>378</v>
      </c>
    </row>
    <row r="185" s="13" customFormat="1">
      <c r="A185" s="13"/>
      <c r="B185" s="250"/>
      <c r="C185" s="251"/>
      <c r="D185" s="252" t="s">
        <v>130</v>
      </c>
      <c r="E185" s="253" t="s">
        <v>1</v>
      </c>
      <c r="F185" s="254" t="s">
        <v>379</v>
      </c>
      <c r="G185" s="251"/>
      <c r="H185" s="255">
        <v>12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130</v>
      </c>
      <c r="AU185" s="261" t="s">
        <v>85</v>
      </c>
      <c r="AV185" s="13" t="s">
        <v>85</v>
      </c>
      <c r="AW185" s="13" t="s">
        <v>31</v>
      </c>
      <c r="AX185" s="13" t="s">
        <v>75</v>
      </c>
      <c r="AY185" s="261" t="s">
        <v>121</v>
      </c>
    </row>
    <row r="186" s="14" customFormat="1">
      <c r="A186" s="14"/>
      <c r="B186" s="262"/>
      <c r="C186" s="263"/>
      <c r="D186" s="252" t="s">
        <v>130</v>
      </c>
      <c r="E186" s="264" t="s">
        <v>1</v>
      </c>
      <c r="F186" s="265" t="s">
        <v>132</v>
      </c>
      <c r="G186" s="263"/>
      <c r="H186" s="266">
        <v>12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130</v>
      </c>
      <c r="AU186" s="272" t="s">
        <v>85</v>
      </c>
      <c r="AV186" s="14" t="s">
        <v>128</v>
      </c>
      <c r="AW186" s="14" t="s">
        <v>31</v>
      </c>
      <c r="AX186" s="14" t="s">
        <v>83</v>
      </c>
      <c r="AY186" s="272" t="s">
        <v>121</v>
      </c>
    </row>
    <row r="187" s="2" customFormat="1" ht="89.25" customHeight="1">
      <c r="A187" s="38"/>
      <c r="B187" s="39"/>
      <c r="C187" s="236" t="s">
        <v>241</v>
      </c>
      <c r="D187" s="236" t="s">
        <v>124</v>
      </c>
      <c r="E187" s="237" t="s">
        <v>380</v>
      </c>
      <c r="F187" s="238" t="s">
        <v>381</v>
      </c>
      <c r="G187" s="239" t="s">
        <v>190</v>
      </c>
      <c r="H187" s="240">
        <v>800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40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128</v>
      </c>
      <c r="AT187" s="248" t="s">
        <v>124</v>
      </c>
      <c r="AU187" s="248" t="s">
        <v>85</v>
      </c>
      <c r="AY187" s="17" t="s">
        <v>121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83</v>
      </c>
      <c r="BK187" s="249">
        <f>ROUND(I187*H187,2)</f>
        <v>0</v>
      </c>
      <c r="BL187" s="17" t="s">
        <v>128</v>
      </c>
      <c r="BM187" s="248" t="s">
        <v>382</v>
      </c>
    </row>
    <row r="188" s="13" customFormat="1">
      <c r="A188" s="13"/>
      <c r="B188" s="250"/>
      <c r="C188" s="251"/>
      <c r="D188" s="252" t="s">
        <v>130</v>
      </c>
      <c r="E188" s="253" t="s">
        <v>1</v>
      </c>
      <c r="F188" s="254" t="s">
        <v>383</v>
      </c>
      <c r="G188" s="251"/>
      <c r="H188" s="255">
        <v>800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130</v>
      </c>
      <c r="AU188" s="261" t="s">
        <v>85</v>
      </c>
      <c r="AV188" s="13" t="s">
        <v>85</v>
      </c>
      <c r="AW188" s="13" t="s">
        <v>31</v>
      </c>
      <c r="AX188" s="13" t="s">
        <v>75</v>
      </c>
      <c r="AY188" s="261" t="s">
        <v>121</v>
      </c>
    </row>
    <row r="189" s="14" customFormat="1">
      <c r="A189" s="14"/>
      <c r="B189" s="262"/>
      <c r="C189" s="263"/>
      <c r="D189" s="252" t="s">
        <v>130</v>
      </c>
      <c r="E189" s="264" t="s">
        <v>1</v>
      </c>
      <c r="F189" s="265" t="s">
        <v>132</v>
      </c>
      <c r="G189" s="263"/>
      <c r="H189" s="266">
        <v>800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130</v>
      </c>
      <c r="AU189" s="272" t="s">
        <v>85</v>
      </c>
      <c r="AV189" s="14" t="s">
        <v>128</v>
      </c>
      <c r="AW189" s="14" t="s">
        <v>31</v>
      </c>
      <c r="AX189" s="14" t="s">
        <v>83</v>
      </c>
      <c r="AY189" s="272" t="s">
        <v>121</v>
      </c>
    </row>
    <row r="190" s="2" customFormat="1" ht="55.5" customHeight="1">
      <c r="A190" s="38"/>
      <c r="B190" s="39"/>
      <c r="C190" s="236" t="s">
        <v>7</v>
      </c>
      <c r="D190" s="236" t="s">
        <v>124</v>
      </c>
      <c r="E190" s="237" t="s">
        <v>384</v>
      </c>
      <c r="F190" s="238" t="s">
        <v>385</v>
      </c>
      <c r="G190" s="239" t="s">
        <v>190</v>
      </c>
      <c r="H190" s="240">
        <v>48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40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128</v>
      </c>
      <c r="AT190" s="248" t="s">
        <v>124</v>
      </c>
      <c r="AU190" s="248" t="s">
        <v>85</v>
      </c>
      <c r="AY190" s="17" t="s">
        <v>121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83</v>
      </c>
      <c r="BK190" s="249">
        <f>ROUND(I190*H190,2)</f>
        <v>0</v>
      </c>
      <c r="BL190" s="17" t="s">
        <v>128</v>
      </c>
      <c r="BM190" s="248" t="s">
        <v>386</v>
      </c>
    </row>
    <row r="191" s="13" customFormat="1">
      <c r="A191" s="13"/>
      <c r="B191" s="250"/>
      <c r="C191" s="251"/>
      <c r="D191" s="252" t="s">
        <v>130</v>
      </c>
      <c r="E191" s="253" t="s">
        <v>1</v>
      </c>
      <c r="F191" s="254" t="s">
        <v>387</v>
      </c>
      <c r="G191" s="251"/>
      <c r="H191" s="255">
        <v>48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130</v>
      </c>
      <c r="AU191" s="261" t="s">
        <v>85</v>
      </c>
      <c r="AV191" s="13" t="s">
        <v>85</v>
      </c>
      <c r="AW191" s="13" t="s">
        <v>31</v>
      </c>
      <c r="AX191" s="13" t="s">
        <v>75</v>
      </c>
      <c r="AY191" s="261" t="s">
        <v>121</v>
      </c>
    </row>
    <row r="192" s="14" customFormat="1">
      <c r="A192" s="14"/>
      <c r="B192" s="262"/>
      <c r="C192" s="263"/>
      <c r="D192" s="252" t="s">
        <v>130</v>
      </c>
      <c r="E192" s="264" t="s">
        <v>1</v>
      </c>
      <c r="F192" s="265" t="s">
        <v>132</v>
      </c>
      <c r="G192" s="263"/>
      <c r="H192" s="266">
        <v>48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2" t="s">
        <v>130</v>
      </c>
      <c r="AU192" s="272" t="s">
        <v>85</v>
      </c>
      <c r="AV192" s="14" t="s">
        <v>128</v>
      </c>
      <c r="AW192" s="14" t="s">
        <v>31</v>
      </c>
      <c r="AX192" s="14" t="s">
        <v>83</v>
      </c>
      <c r="AY192" s="272" t="s">
        <v>121</v>
      </c>
    </row>
    <row r="193" s="2" customFormat="1" ht="55.5" customHeight="1">
      <c r="A193" s="38"/>
      <c r="B193" s="39"/>
      <c r="C193" s="236" t="s">
        <v>249</v>
      </c>
      <c r="D193" s="236" t="s">
        <v>124</v>
      </c>
      <c r="E193" s="237" t="s">
        <v>388</v>
      </c>
      <c r="F193" s="238" t="s">
        <v>389</v>
      </c>
      <c r="G193" s="239" t="s">
        <v>190</v>
      </c>
      <c r="H193" s="240">
        <v>40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40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128</v>
      </c>
      <c r="AT193" s="248" t="s">
        <v>124</v>
      </c>
      <c r="AU193" s="248" t="s">
        <v>85</v>
      </c>
      <c r="AY193" s="17" t="s">
        <v>121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83</v>
      </c>
      <c r="BK193" s="249">
        <f>ROUND(I193*H193,2)</f>
        <v>0</v>
      </c>
      <c r="BL193" s="17" t="s">
        <v>128</v>
      </c>
      <c r="BM193" s="248" t="s">
        <v>390</v>
      </c>
    </row>
    <row r="194" s="13" customFormat="1">
      <c r="A194" s="13"/>
      <c r="B194" s="250"/>
      <c r="C194" s="251"/>
      <c r="D194" s="252" t="s">
        <v>130</v>
      </c>
      <c r="E194" s="253" t="s">
        <v>1</v>
      </c>
      <c r="F194" s="254" t="s">
        <v>391</v>
      </c>
      <c r="G194" s="251"/>
      <c r="H194" s="255">
        <v>40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130</v>
      </c>
      <c r="AU194" s="261" t="s">
        <v>85</v>
      </c>
      <c r="AV194" s="13" t="s">
        <v>85</v>
      </c>
      <c r="AW194" s="13" t="s">
        <v>31</v>
      </c>
      <c r="AX194" s="13" t="s">
        <v>75</v>
      </c>
      <c r="AY194" s="261" t="s">
        <v>121</v>
      </c>
    </row>
    <row r="195" s="14" customFormat="1">
      <c r="A195" s="14"/>
      <c r="B195" s="262"/>
      <c r="C195" s="263"/>
      <c r="D195" s="252" t="s">
        <v>130</v>
      </c>
      <c r="E195" s="264" t="s">
        <v>1</v>
      </c>
      <c r="F195" s="265" t="s">
        <v>132</v>
      </c>
      <c r="G195" s="263"/>
      <c r="H195" s="266">
        <v>40</v>
      </c>
      <c r="I195" s="267"/>
      <c r="J195" s="263"/>
      <c r="K195" s="263"/>
      <c r="L195" s="268"/>
      <c r="M195" s="269"/>
      <c r="N195" s="270"/>
      <c r="O195" s="270"/>
      <c r="P195" s="270"/>
      <c r="Q195" s="270"/>
      <c r="R195" s="270"/>
      <c r="S195" s="270"/>
      <c r="T195" s="27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72" t="s">
        <v>130</v>
      </c>
      <c r="AU195" s="272" t="s">
        <v>85</v>
      </c>
      <c r="AV195" s="14" t="s">
        <v>128</v>
      </c>
      <c r="AW195" s="14" t="s">
        <v>31</v>
      </c>
      <c r="AX195" s="14" t="s">
        <v>83</v>
      </c>
      <c r="AY195" s="272" t="s">
        <v>121</v>
      </c>
    </row>
    <row r="196" s="2" customFormat="1" ht="55.5" customHeight="1">
      <c r="A196" s="38"/>
      <c r="B196" s="39"/>
      <c r="C196" s="236" t="s">
        <v>392</v>
      </c>
      <c r="D196" s="236" t="s">
        <v>124</v>
      </c>
      <c r="E196" s="237" t="s">
        <v>393</v>
      </c>
      <c r="F196" s="238" t="s">
        <v>394</v>
      </c>
      <c r="G196" s="239" t="s">
        <v>190</v>
      </c>
      <c r="H196" s="240">
        <v>10</v>
      </c>
      <c r="I196" s="241"/>
      <c r="J196" s="242">
        <f>ROUND(I196*H196,2)</f>
        <v>0</v>
      </c>
      <c r="K196" s="243"/>
      <c r="L196" s="44"/>
      <c r="M196" s="244" t="s">
        <v>1</v>
      </c>
      <c r="N196" s="245" t="s">
        <v>40</v>
      </c>
      <c r="O196" s="91"/>
      <c r="P196" s="246">
        <f>O196*H196</f>
        <v>0</v>
      </c>
      <c r="Q196" s="246">
        <v>0</v>
      </c>
      <c r="R196" s="246">
        <f>Q196*H196</f>
        <v>0</v>
      </c>
      <c r="S196" s="246">
        <v>0</v>
      </c>
      <c r="T196" s="24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8" t="s">
        <v>128</v>
      </c>
      <c r="AT196" s="248" t="s">
        <v>124</v>
      </c>
      <c r="AU196" s="248" t="s">
        <v>85</v>
      </c>
      <c r="AY196" s="17" t="s">
        <v>121</v>
      </c>
      <c r="BE196" s="249">
        <f>IF(N196="základní",J196,0)</f>
        <v>0</v>
      </c>
      <c r="BF196" s="249">
        <f>IF(N196="snížená",J196,0)</f>
        <v>0</v>
      </c>
      <c r="BG196" s="249">
        <f>IF(N196="zákl. přenesená",J196,0)</f>
        <v>0</v>
      </c>
      <c r="BH196" s="249">
        <f>IF(N196="sníž. přenesená",J196,0)</f>
        <v>0</v>
      </c>
      <c r="BI196" s="249">
        <f>IF(N196="nulová",J196,0)</f>
        <v>0</v>
      </c>
      <c r="BJ196" s="17" t="s">
        <v>83</v>
      </c>
      <c r="BK196" s="249">
        <f>ROUND(I196*H196,2)</f>
        <v>0</v>
      </c>
      <c r="BL196" s="17" t="s">
        <v>128</v>
      </c>
      <c r="BM196" s="248" t="s">
        <v>395</v>
      </c>
    </row>
    <row r="197" s="13" customFormat="1">
      <c r="A197" s="13"/>
      <c r="B197" s="250"/>
      <c r="C197" s="251"/>
      <c r="D197" s="252" t="s">
        <v>130</v>
      </c>
      <c r="E197" s="253" t="s">
        <v>1</v>
      </c>
      <c r="F197" s="254" t="s">
        <v>174</v>
      </c>
      <c r="G197" s="251"/>
      <c r="H197" s="255">
        <v>10</v>
      </c>
      <c r="I197" s="256"/>
      <c r="J197" s="251"/>
      <c r="K197" s="251"/>
      <c r="L197" s="257"/>
      <c r="M197" s="258"/>
      <c r="N197" s="259"/>
      <c r="O197" s="259"/>
      <c r="P197" s="259"/>
      <c r="Q197" s="259"/>
      <c r="R197" s="259"/>
      <c r="S197" s="259"/>
      <c r="T197" s="26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1" t="s">
        <v>130</v>
      </c>
      <c r="AU197" s="261" t="s">
        <v>85</v>
      </c>
      <c r="AV197" s="13" t="s">
        <v>85</v>
      </c>
      <c r="AW197" s="13" t="s">
        <v>31</v>
      </c>
      <c r="AX197" s="13" t="s">
        <v>75</v>
      </c>
      <c r="AY197" s="261" t="s">
        <v>121</v>
      </c>
    </row>
    <row r="198" s="14" customFormat="1">
      <c r="A198" s="14"/>
      <c r="B198" s="262"/>
      <c r="C198" s="263"/>
      <c r="D198" s="252" t="s">
        <v>130</v>
      </c>
      <c r="E198" s="264" t="s">
        <v>1</v>
      </c>
      <c r="F198" s="265" t="s">
        <v>132</v>
      </c>
      <c r="G198" s="263"/>
      <c r="H198" s="266">
        <v>10</v>
      </c>
      <c r="I198" s="267"/>
      <c r="J198" s="263"/>
      <c r="K198" s="263"/>
      <c r="L198" s="268"/>
      <c r="M198" s="269"/>
      <c r="N198" s="270"/>
      <c r="O198" s="270"/>
      <c r="P198" s="270"/>
      <c r="Q198" s="270"/>
      <c r="R198" s="270"/>
      <c r="S198" s="270"/>
      <c r="T198" s="27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72" t="s">
        <v>130</v>
      </c>
      <c r="AU198" s="272" t="s">
        <v>85</v>
      </c>
      <c r="AV198" s="14" t="s">
        <v>128</v>
      </c>
      <c r="AW198" s="14" t="s">
        <v>31</v>
      </c>
      <c r="AX198" s="14" t="s">
        <v>83</v>
      </c>
      <c r="AY198" s="272" t="s">
        <v>121</v>
      </c>
    </row>
    <row r="199" s="2" customFormat="1" ht="44.25" customHeight="1">
      <c r="A199" s="38"/>
      <c r="B199" s="39"/>
      <c r="C199" s="236" t="s">
        <v>254</v>
      </c>
      <c r="D199" s="236" t="s">
        <v>124</v>
      </c>
      <c r="E199" s="237" t="s">
        <v>219</v>
      </c>
      <c r="F199" s="238" t="s">
        <v>220</v>
      </c>
      <c r="G199" s="239" t="s">
        <v>127</v>
      </c>
      <c r="H199" s="240">
        <v>200</v>
      </c>
      <c r="I199" s="241"/>
      <c r="J199" s="242">
        <f>ROUND(I199*H199,2)</f>
        <v>0</v>
      </c>
      <c r="K199" s="243"/>
      <c r="L199" s="44"/>
      <c r="M199" s="244" t="s">
        <v>1</v>
      </c>
      <c r="N199" s="245" t="s">
        <v>40</v>
      </c>
      <c r="O199" s="91"/>
      <c r="P199" s="246">
        <f>O199*H199</f>
        <v>0</v>
      </c>
      <c r="Q199" s="246">
        <v>0</v>
      </c>
      <c r="R199" s="246">
        <f>Q199*H199</f>
        <v>0</v>
      </c>
      <c r="S199" s="246">
        <v>0</v>
      </c>
      <c r="T199" s="24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8" t="s">
        <v>128</v>
      </c>
      <c r="AT199" s="248" t="s">
        <v>124</v>
      </c>
      <c r="AU199" s="248" t="s">
        <v>85</v>
      </c>
      <c r="AY199" s="17" t="s">
        <v>121</v>
      </c>
      <c r="BE199" s="249">
        <f>IF(N199="základní",J199,0)</f>
        <v>0</v>
      </c>
      <c r="BF199" s="249">
        <f>IF(N199="snížená",J199,0)</f>
        <v>0</v>
      </c>
      <c r="BG199" s="249">
        <f>IF(N199="zákl. přenesená",J199,0)</f>
        <v>0</v>
      </c>
      <c r="BH199" s="249">
        <f>IF(N199="sníž. přenesená",J199,0)</f>
        <v>0</v>
      </c>
      <c r="BI199" s="249">
        <f>IF(N199="nulová",J199,0)</f>
        <v>0</v>
      </c>
      <c r="BJ199" s="17" t="s">
        <v>83</v>
      </c>
      <c r="BK199" s="249">
        <f>ROUND(I199*H199,2)</f>
        <v>0</v>
      </c>
      <c r="BL199" s="17" t="s">
        <v>128</v>
      </c>
      <c r="BM199" s="248" t="s">
        <v>396</v>
      </c>
    </row>
    <row r="200" s="13" customFormat="1">
      <c r="A200" s="13"/>
      <c r="B200" s="250"/>
      <c r="C200" s="251"/>
      <c r="D200" s="252" t="s">
        <v>130</v>
      </c>
      <c r="E200" s="253" t="s">
        <v>1</v>
      </c>
      <c r="F200" s="254" t="s">
        <v>397</v>
      </c>
      <c r="G200" s="251"/>
      <c r="H200" s="255">
        <v>200</v>
      </c>
      <c r="I200" s="256"/>
      <c r="J200" s="251"/>
      <c r="K200" s="251"/>
      <c r="L200" s="257"/>
      <c r="M200" s="258"/>
      <c r="N200" s="259"/>
      <c r="O200" s="259"/>
      <c r="P200" s="259"/>
      <c r="Q200" s="259"/>
      <c r="R200" s="259"/>
      <c r="S200" s="259"/>
      <c r="T200" s="26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1" t="s">
        <v>130</v>
      </c>
      <c r="AU200" s="261" t="s">
        <v>85</v>
      </c>
      <c r="AV200" s="13" t="s">
        <v>85</v>
      </c>
      <c r="AW200" s="13" t="s">
        <v>31</v>
      </c>
      <c r="AX200" s="13" t="s">
        <v>75</v>
      </c>
      <c r="AY200" s="261" t="s">
        <v>121</v>
      </c>
    </row>
    <row r="201" s="14" customFormat="1">
      <c r="A201" s="14"/>
      <c r="B201" s="262"/>
      <c r="C201" s="263"/>
      <c r="D201" s="252" t="s">
        <v>130</v>
      </c>
      <c r="E201" s="264" t="s">
        <v>1</v>
      </c>
      <c r="F201" s="265" t="s">
        <v>132</v>
      </c>
      <c r="G201" s="263"/>
      <c r="H201" s="266">
        <v>200</v>
      </c>
      <c r="I201" s="267"/>
      <c r="J201" s="263"/>
      <c r="K201" s="263"/>
      <c r="L201" s="268"/>
      <c r="M201" s="269"/>
      <c r="N201" s="270"/>
      <c r="O201" s="270"/>
      <c r="P201" s="270"/>
      <c r="Q201" s="270"/>
      <c r="R201" s="270"/>
      <c r="S201" s="270"/>
      <c r="T201" s="27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2" t="s">
        <v>130</v>
      </c>
      <c r="AU201" s="272" t="s">
        <v>85</v>
      </c>
      <c r="AV201" s="14" t="s">
        <v>128</v>
      </c>
      <c r="AW201" s="14" t="s">
        <v>31</v>
      </c>
      <c r="AX201" s="14" t="s">
        <v>83</v>
      </c>
      <c r="AY201" s="272" t="s">
        <v>121</v>
      </c>
    </row>
    <row r="202" s="2" customFormat="1" ht="66.75" customHeight="1">
      <c r="A202" s="38"/>
      <c r="B202" s="39"/>
      <c r="C202" s="236" t="s">
        <v>259</v>
      </c>
      <c r="D202" s="236" t="s">
        <v>124</v>
      </c>
      <c r="E202" s="237" t="s">
        <v>224</v>
      </c>
      <c r="F202" s="238" t="s">
        <v>225</v>
      </c>
      <c r="G202" s="239" t="s">
        <v>149</v>
      </c>
      <c r="H202" s="240">
        <v>19</v>
      </c>
      <c r="I202" s="241"/>
      <c r="J202" s="242">
        <f>ROUND(I202*H202,2)</f>
        <v>0</v>
      </c>
      <c r="K202" s="243"/>
      <c r="L202" s="44"/>
      <c r="M202" s="244" t="s">
        <v>1</v>
      </c>
      <c r="N202" s="245" t="s">
        <v>40</v>
      </c>
      <c r="O202" s="91"/>
      <c r="P202" s="246">
        <f>O202*H202</f>
        <v>0</v>
      </c>
      <c r="Q202" s="246">
        <v>0</v>
      </c>
      <c r="R202" s="246">
        <f>Q202*H202</f>
        <v>0</v>
      </c>
      <c r="S202" s="246">
        <v>0</v>
      </c>
      <c r="T202" s="24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8" t="s">
        <v>128</v>
      </c>
      <c r="AT202" s="248" t="s">
        <v>124</v>
      </c>
      <c r="AU202" s="248" t="s">
        <v>85</v>
      </c>
      <c r="AY202" s="17" t="s">
        <v>121</v>
      </c>
      <c r="BE202" s="249">
        <f>IF(N202="základní",J202,0)</f>
        <v>0</v>
      </c>
      <c r="BF202" s="249">
        <f>IF(N202="snížená",J202,0)</f>
        <v>0</v>
      </c>
      <c r="BG202" s="249">
        <f>IF(N202="zákl. přenesená",J202,0)</f>
        <v>0</v>
      </c>
      <c r="BH202" s="249">
        <f>IF(N202="sníž. přenesená",J202,0)</f>
        <v>0</v>
      </c>
      <c r="BI202" s="249">
        <f>IF(N202="nulová",J202,0)</f>
        <v>0</v>
      </c>
      <c r="BJ202" s="17" t="s">
        <v>83</v>
      </c>
      <c r="BK202" s="249">
        <f>ROUND(I202*H202,2)</f>
        <v>0</v>
      </c>
      <c r="BL202" s="17" t="s">
        <v>128</v>
      </c>
      <c r="BM202" s="248" t="s">
        <v>398</v>
      </c>
    </row>
    <row r="203" s="13" customFormat="1">
      <c r="A203" s="13"/>
      <c r="B203" s="250"/>
      <c r="C203" s="251"/>
      <c r="D203" s="252" t="s">
        <v>130</v>
      </c>
      <c r="E203" s="253" t="s">
        <v>1</v>
      </c>
      <c r="F203" s="254" t="s">
        <v>399</v>
      </c>
      <c r="G203" s="251"/>
      <c r="H203" s="255">
        <v>19</v>
      </c>
      <c r="I203" s="256"/>
      <c r="J203" s="251"/>
      <c r="K203" s="251"/>
      <c r="L203" s="257"/>
      <c r="M203" s="258"/>
      <c r="N203" s="259"/>
      <c r="O203" s="259"/>
      <c r="P203" s="259"/>
      <c r="Q203" s="259"/>
      <c r="R203" s="259"/>
      <c r="S203" s="259"/>
      <c r="T203" s="26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1" t="s">
        <v>130</v>
      </c>
      <c r="AU203" s="261" t="s">
        <v>85</v>
      </c>
      <c r="AV203" s="13" t="s">
        <v>85</v>
      </c>
      <c r="AW203" s="13" t="s">
        <v>31</v>
      </c>
      <c r="AX203" s="13" t="s">
        <v>75</v>
      </c>
      <c r="AY203" s="261" t="s">
        <v>121</v>
      </c>
    </row>
    <row r="204" s="14" customFormat="1">
      <c r="A204" s="14"/>
      <c r="B204" s="262"/>
      <c r="C204" s="263"/>
      <c r="D204" s="252" t="s">
        <v>130</v>
      </c>
      <c r="E204" s="264" t="s">
        <v>1</v>
      </c>
      <c r="F204" s="265" t="s">
        <v>132</v>
      </c>
      <c r="G204" s="263"/>
      <c r="H204" s="266">
        <v>19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2" t="s">
        <v>130</v>
      </c>
      <c r="AU204" s="272" t="s">
        <v>85</v>
      </c>
      <c r="AV204" s="14" t="s">
        <v>128</v>
      </c>
      <c r="AW204" s="14" t="s">
        <v>31</v>
      </c>
      <c r="AX204" s="14" t="s">
        <v>83</v>
      </c>
      <c r="AY204" s="272" t="s">
        <v>121</v>
      </c>
    </row>
    <row r="205" s="2" customFormat="1" ht="55.5" customHeight="1">
      <c r="A205" s="38"/>
      <c r="B205" s="39"/>
      <c r="C205" s="236" t="s">
        <v>228</v>
      </c>
      <c r="D205" s="236" t="s">
        <v>124</v>
      </c>
      <c r="E205" s="237" t="s">
        <v>229</v>
      </c>
      <c r="F205" s="238" t="s">
        <v>230</v>
      </c>
      <c r="G205" s="239" t="s">
        <v>149</v>
      </c>
      <c r="H205" s="240">
        <v>37</v>
      </c>
      <c r="I205" s="241"/>
      <c r="J205" s="242">
        <f>ROUND(I205*H205,2)</f>
        <v>0</v>
      </c>
      <c r="K205" s="243"/>
      <c r="L205" s="44"/>
      <c r="M205" s="244" t="s">
        <v>1</v>
      </c>
      <c r="N205" s="245" t="s">
        <v>40</v>
      </c>
      <c r="O205" s="91"/>
      <c r="P205" s="246">
        <f>O205*H205</f>
        <v>0</v>
      </c>
      <c r="Q205" s="246">
        <v>0</v>
      </c>
      <c r="R205" s="246">
        <f>Q205*H205</f>
        <v>0</v>
      </c>
      <c r="S205" s="246">
        <v>0</v>
      </c>
      <c r="T205" s="24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8" t="s">
        <v>128</v>
      </c>
      <c r="AT205" s="248" t="s">
        <v>124</v>
      </c>
      <c r="AU205" s="248" t="s">
        <v>85</v>
      </c>
      <c r="AY205" s="17" t="s">
        <v>121</v>
      </c>
      <c r="BE205" s="249">
        <f>IF(N205="základní",J205,0)</f>
        <v>0</v>
      </c>
      <c r="BF205" s="249">
        <f>IF(N205="snížená",J205,0)</f>
        <v>0</v>
      </c>
      <c r="BG205" s="249">
        <f>IF(N205="zákl. přenesená",J205,0)</f>
        <v>0</v>
      </c>
      <c r="BH205" s="249">
        <f>IF(N205="sníž. přenesená",J205,0)</f>
        <v>0</v>
      </c>
      <c r="BI205" s="249">
        <f>IF(N205="nulová",J205,0)</f>
        <v>0</v>
      </c>
      <c r="BJ205" s="17" t="s">
        <v>83</v>
      </c>
      <c r="BK205" s="249">
        <f>ROUND(I205*H205,2)</f>
        <v>0</v>
      </c>
      <c r="BL205" s="17" t="s">
        <v>128</v>
      </c>
      <c r="BM205" s="248" t="s">
        <v>400</v>
      </c>
    </row>
    <row r="206" s="13" customFormat="1">
      <c r="A206" s="13"/>
      <c r="B206" s="250"/>
      <c r="C206" s="251"/>
      <c r="D206" s="252" t="s">
        <v>130</v>
      </c>
      <c r="E206" s="253" t="s">
        <v>1</v>
      </c>
      <c r="F206" s="254" t="s">
        <v>401</v>
      </c>
      <c r="G206" s="251"/>
      <c r="H206" s="255">
        <v>37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130</v>
      </c>
      <c r="AU206" s="261" t="s">
        <v>85</v>
      </c>
      <c r="AV206" s="13" t="s">
        <v>85</v>
      </c>
      <c r="AW206" s="13" t="s">
        <v>31</v>
      </c>
      <c r="AX206" s="13" t="s">
        <v>75</v>
      </c>
      <c r="AY206" s="261" t="s">
        <v>121</v>
      </c>
    </row>
    <row r="207" s="14" customFormat="1">
      <c r="A207" s="14"/>
      <c r="B207" s="262"/>
      <c r="C207" s="263"/>
      <c r="D207" s="252" t="s">
        <v>130</v>
      </c>
      <c r="E207" s="264" t="s">
        <v>1</v>
      </c>
      <c r="F207" s="265" t="s">
        <v>132</v>
      </c>
      <c r="G207" s="263"/>
      <c r="H207" s="266">
        <v>37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130</v>
      </c>
      <c r="AU207" s="272" t="s">
        <v>85</v>
      </c>
      <c r="AV207" s="14" t="s">
        <v>128</v>
      </c>
      <c r="AW207" s="14" t="s">
        <v>31</v>
      </c>
      <c r="AX207" s="14" t="s">
        <v>83</v>
      </c>
      <c r="AY207" s="272" t="s">
        <v>121</v>
      </c>
    </row>
    <row r="208" s="12" customFormat="1" ht="25.92" customHeight="1">
      <c r="A208" s="12"/>
      <c r="B208" s="220"/>
      <c r="C208" s="221"/>
      <c r="D208" s="222" t="s">
        <v>74</v>
      </c>
      <c r="E208" s="223" t="s">
        <v>233</v>
      </c>
      <c r="F208" s="223" t="s">
        <v>234</v>
      </c>
      <c r="G208" s="221"/>
      <c r="H208" s="221"/>
      <c r="I208" s="224"/>
      <c r="J208" s="225">
        <f>BK208</f>
        <v>0</v>
      </c>
      <c r="K208" s="221"/>
      <c r="L208" s="226"/>
      <c r="M208" s="227"/>
      <c r="N208" s="228"/>
      <c r="O208" s="228"/>
      <c r="P208" s="229">
        <f>SUM(P209:P218)</f>
        <v>0</v>
      </c>
      <c r="Q208" s="228"/>
      <c r="R208" s="229">
        <f>SUM(R209:R218)</f>
        <v>0</v>
      </c>
      <c r="S208" s="228"/>
      <c r="T208" s="230">
        <f>SUM(T209:T218)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1" t="s">
        <v>128</v>
      </c>
      <c r="AT208" s="232" t="s">
        <v>74</v>
      </c>
      <c r="AU208" s="232" t="s">
        <v>75</v>
      </c>
      <c r="AY208" s="231" t="s">
        <v>121</v>
      </c>
      <c r="BK208" s="233">
        <f>SUM(BK209:BK218)</f>
        <v>0</v>
      </c>
    </row>
    <row r="209" s="2" customFormat="1" ht="178.5" customHeight="1">
      <c r="A209" s="38"/>
      <c r="B209" s="39"/>
      <c r="C209" s="236" t="s">
        <v>402</v>
      </c>
      <c r="D209" s="236" t="s">
        <v>124</v>
      </c>
      <c r="E209" s="237" t="s">
        <v>242</v>
      </c>
      <c r="F209" s="238" t="s">
        <v>243</v>
      </c>
      <c r="G209" s="239" t="s">
        <v>149</v>
      </c>
      <c r="H209" s="240">
        <v>113.40000000000001</v>
      </c>
      <c r="I209" s="241"/>
      <c r="J209" s="242">
        <f>ROUND(I209*H209,2)</f>
        <v>0</v>
      </c>
      <c r="K209" s="243"/>
      <c r="L209" s="44"/>
      <c r="M209" s="244" t="s">
        <v>1</v>
      </c>
      <c r="N209" s="245" t="s">
        <v>40</v>
      </c>
      <c r="O209" s="91"/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8" t="s">
        <v>238</v>
      </c>
      <c r="AT209" s="248" t="s">
        <v>124</v>
      </c>
      <c r="AU209" s="248" t="s">
        <v>83</v>
      </c>
      <c r="AY209" s="17" t="s">
        <v>121</v>
      </c>
      <c r="BE209" s="249">
        <f>IF(N209="základní",J209,0)</f>
        <v>0</v>
      </c>
      <c r="BF209" s="249">
        <f>IF(N209="snížená",J209,0)</f>
        <v>0</v>
      </c>
      <c r="BG209" s="249">
        <f>IF(N209="zákl. přenesená",J209,0)</f>
        <v>0</v>
      </c>
      <c r="BH209" s="249">
        <f>IF(N209="sníž. přenesená",J209,0)</f>
        <v>0</v>
      </c>
      <c r="BI209" s="249">
        <f>IF(N209="nulová",J209,0)</f>
        <v>0</v>
      </c>
      <c r="BJ209" s="17" t="s">
        <v>83</v>
      </c>
      <c r="BK209" s="249">
        <f>ROUND(I209*H209,2)</f>
        <v>0</v>
      </c>
      <c r="BL209" s="17" t="s">
        <v>238</v>
      </c>
      <c r="BM209" s="248" t="s">
        <v>403</v>
      </c>
    </row>
    <row r="210" s="13" customFormat="1">
      <c r="A210" s="13"/>
      <c r="B210" s="250"/>
      <c r="C210" s="251"/>
      <c r="D210" s="252" t="s">
        <v>130</v>
      </c>
      <c r="E210" s="253" t="s">
        <v>1</v>
      </c>
      <c r="F210" s="254" t="s">
        <v>404</v>
      </c>
      <c r="G210" s="251"/>
      <c r="H210" s="255">
        <v>113.40000000000001</v>
      </c>
      <c r="I210" s="256"/>
      <c r="J210" s="251"/>
      <c r="K210" s="251"/>
      <c r="L210" s="257"/>
      <c r="M210" s="258"/>
      <c r="N210" s="259"/>
      <c r="O210" s="259"/>
      <c r="P210" s="259"/>
      <c r="Q210" s="259"/>
      <c r="R210" s="259"/>
      <c r="S210" s="259"/>
      <c r="T210" s="26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1" t="s">
        <v>130</v>
      </c>
      <c r="AU210" s="261" t="s">
        <v>83</v>
      </c>
      <c r="AV210" s="13" t="s">
        <v>85</v>
      </c>
      <c r="AW210" s="13" t="s">
        <v>31</v>
      </c>
      <c r="AX210" s="13" t="s">
        <v>75</v>
      </c>
      <c r="AY210" s="261" t="s">
        <v>121</v>
      </c>
    </row>
    <row r="211" s="14" customFormat="1">
      <c r="A211" s="14"/>
      <c r="B211" s="262"/>
      <c r="C211" s="263"/>
      <c r="D211" s="252" t="s">
        <v>130</v>
      </c>
      <c r="E211" s="264" t="s">
        <v>1</v>
      </c>
      <c r="F211" s="265" t="s">
        <v>132</v>
      </c>
      <c r="G211" s="263"/>
      <c r="H211" s="266">
        <v>113.40000000000001</v>
      </c>
      <c r="I211" s="267"/>
      <c r="J211" s="263"/>
      <c r="K211" s="263"/>
      <c r="L211" s="268"/>
      <c r="M211" s="269"/>
      <c r="N211" s="270"/>
      <c r="O211" s="270"/>
      <c r="P211" s="270"/>
      <c r="Q211" s="270"/>
      <c r="R211" s="270"/>
      <c r="S211" s="270"/>
      <c r="T211" s="27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72" t="s">
        <v>130</v>
      </c>
      <c r="AU211" s="272" t="s">
        <v>83</v>
      </c>
      <c r="AV211" s="14" t="s">
        <v>128</v>
      </c>
      <c r="AW211" s="14" t="s">
        <v>31</v>
      </c>
      <c r="AX211" s="14" t="s">
        <v>83</v>
      </c>
      <c r="AY211" s="272" t="s">
        <v>121</v>
      </c>
    </row>
    <row r="212" s="2" customFormat="1" ht="178.5" customHeight="1">
      <c r="A212" s="38"/>
      <c r="B212" s="39"/>
      <c r="C212" s="236" t="s">
        <v>405</v>
      </c>
      <c r="D212" s="236" t="s">
        <v>124</v>
      </c>
      <c r="E212" s="237" t="s">
        <v>245</v>
      </c>
      <c r="F212" s="238" t="s">
        <v>246</v>
      </c>
      <c r="G212" s="239" t="s">
        <v>149</v>
      </c>
      <c r="H212" s="240">
        <v>124.8</v>
      </c>
      <c r="I212" s="241"/>
      <c r="J212" s="242">
        <f>ROUND(I212*H212,2)</f>
        <v>0</v>
      </c>
      <c r="K212" s="243"/>
      <c r="L212" s="44"/>
      <c r="M212" s="244" t="s">
        <v>1</v>
      </c>
      <c r="N212" s="245" t="s">
        <v>40</v>
      </c>
      <c r="O212" s="91"/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8" t="s">
        <v>238</v>
      </c>
      <c r="AT212" s="248" t="s">
        <v>124</v>
      </c>
      <c r="AU212" s="248" t="s">
        <v>83</v>
      </c>
      <c r="AY212" s="17" t="s">
        <v>121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83</v>
      </c>
      <c r="BK212" s="249">
        <f>ROUND(I212*H212,2)</f>
        <v>0</v>
      </c>
      <c r="BL212" s="17" t="s">
        <v>238</v>
      </c>
      <c r="BM212" s="248" t="s">
        <v>406</v>
      </c>
    </row>
    <row r="213" s="13" customFormat="1">
      <c r="A213" s="13"/>
      <c r="B213" s="250"/>
      <c r="C213" s="251"/>
      <c r="D213" s="252" t="s">
        <v>130</v>
      </c>
      <c r="E213" s="253" t="s">
        <v>1</v>
      </c>
      <c r="F213" s="254" t="s">
        <v>344</v>
      </c>
      <c r="G213" s="251"/>
      <c r="H213" s="255">
        <v>118.8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130</v>
      </c>
      <c r="AU213" s="261" t="s">
        <v>83</v>
      </c>
      <c r="AV213" s="13" t="s">
        <v>85</v>
      </c>
      <c r="AW213" s="13" t="s">
        <v>31</v>
      </c>
      <c r="AX213" s="13" t="s">
        <v>75</v>
      </c>
      <c r="AY213" s="261" t="s">
        <v>121</v>
      </c>
    </row>
    <row r="214" s="13" customFormat="1">
      <c r="A214" s="13"/>
      <c r="B214" s="250"/>
      <c r="C214" s="251"/>
      <c r="D214" s="252" t="s">
        <v>130</v>
      </c>
      <c r="E214" s="253" t="s">
        <v>1</v>
      </c>
      <c r="F214" s="254" t="s">
        <v>153</v>
      </c>
      <c r="G214" s="251"/>
      <c r="H214" s="255">
        <v>6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130</v>
      </c>
      <c r="AU214" s="261" t="s">
        <v>83</v>
      </c>
      <c r="AV214" s="13" t="s">
        <v>85</v>
      </c>
      <c r="AW214" s="13" t="s">
        <v>31</v>
      </c>
      <c r="AX214" s="13" t="s">
        <v>75</v>
      </c>
      <c r="AY214" s="261" t="s">
        <v>121</v>
      </c>
    </row>
    <row r="215" s="14" customFormat="1">
      <c r="A215" s="14"/>
      <c r="B215" s="262"/>
      <c r="C215" s="263"/>
      <c r="D215" s="252" t="s">
        <v>130</v>
      </c>
      <c r="E215" s="264" t="s">
        <v>1</v>
      </c>
      <c r="F215" s="265" t="s">
        <v>132</v>
      </c>
      <c r="G215" s="263"/>
      <c r="H215" s="266">
        <v>124.8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2" t="s">
        <v>130</v>
      </c>
      <c r="AU215" s="272" t="s">
        <v>83</v>
      </c>
      <c r="AV215" s="14" t="s">
        <v>128</v>
      </c>
      <c r="AW215" s="14" t="s">
        <v>31</v>
      </c>
      <c r="AX215" s="14" t="s">
        <v>83</v>
      </c>
      <c r="AY215" s="272" t="s">
        <v>121</v>
      </c>
    </row>
    <row r="216" s="2" customFormat="1" ht="78" customHeight="1">
      <c r="A216" s="38"/>
      <c r="B216" s="39"/>
      <c r="C216" s="236" t="s">
        <v>407</v>
      </c>
      <c r="D216" s="236" t="s">
        <v>124</v>
      </c>
      <c r="E216" s="237" t="s">
        <v>260</v>
      </c>
      <c r="F216" s="238" t="s">
        <v>261</v>
      </c>
      <c r="G216" s="239" t="s">
        <v>156</v>
      </c>
      <c r="H216" s="240">
        <v>2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40</v>
      </c>
      <c r="O216" s="91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238</v>
      </c>
      <c r="AT216" s="248" t="s">
        <v>124</v>
      </c>
      <c r="AU216" s="248" t="s">
        <v>83</v>
      </c>
      <c r="AY216" s="17" t="s">
        <v>121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83</v>
      </c>
      <c r="BK216" s="249">
        <f>ROUND(I216*H216,2)</f>
        <v>0</v>
      </c>
      <c r="BL216" s="17" t="s">
        <v>238</v>
      </c>
      <c r="BM216" s="248" t="s">
        <v>408</v>
      </c>
    </row>
    <row r="217" s="13" customFormat="1">
      <c r="A217" s="13"/>
      <c r="B217" s="250"/>
      <c r="C217" s="251"/>
      <c r="D217" s="252" t="s">
        <v>130</v>
      </c>
      <c r="E217" s="253" t="s">
        <v>1</v>
      </c>
      <c r="F217" s="254" t="s">
        <v>85</v>
      </c>
      <c r="G217" s="251"/>
      <c r="H217" s="255">
        <v>2</v>
      </c>
      <c r="I217" s="256"/>
      <c r="J217" s="251"/>
      <c r="K217" s="251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130</v>
      </c>
      <c r="AU217" s="261" t="s">
        <v>83</v>
      </c>
      <c r="AV217" s="13" t="s">
        <v>85</v>
      </c>
      <c r="AW217" s="13" t="s">
        <v>31</v>
      </c>
      <c r="AX217" s="13" t="s">
        <v>75</v>
      </c>
      <c r="AY217" s="261" t="s">
        <v>121</v>
      </c>
    </row>
    <row r="218" s="14" customFormat="1">
      <c r="A218" s="14"/>
      <c r="B218" s="262"/>
      <c r="C218" s="263"/>
      <c r="D218" s="252" t="s">
        <v>130</v>
      </c>
      <c r="E218" s="264" t="s">
        <v>1</v>
      </c>
      <c r="F218" s="265" t="s">
        <v>132</v>
      </c>
      <c r="G218" s="263"/>
      <c r="H218" s="266">
        <v>2</v>
      </c>
      <c r="I218" s="267"/>
      <c r="J218" s="263"/>
      <c r="K218" s="263"/>
      <c r="L218" s="268"/>
      <c r="M218" s="297"/>
      <c r="N218" s="298"/>
      <c r="O218" s="298"/>
      <c r="P218" s="298"/>
      <c r="Q218" s="298"/>
      <c r="R218" s="298"/>
      <c r="S218" s="298"/>
      <c r="T218" s="29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2" t="s">
        <v>130</v>
      </c>
      <c r="AU218" s="272" t="s">
        <v>83</v>
      </c>
      <c r="AV218" s="14" t="s">
        <v>128</v>
      </c>
      <c r="AW218" s="14" t="s">
        <v>31</v>
      </c>
      <c r="AX218" s="14" t="s">
        <v>83</v>
      </c>
      <c r="AY218" s="272" t="s">
        <v>121</v>
      </c>
    </row>
    <row r="219" s="2" customFormat="1" ht="6.96" customHeight="1">
      <c r="A219" s="38"/>
      <c r="B219" s="66"/>
      <c r="C219" s="67"/>
      <c r="D219" s="67"/>
      <c r="E219" s="67"/>
      <c r="F219" s="67"/>
      <c r="G219" s="67"/>
      <c r="H219" s="67"/>
      <c r="I219" s="183"/>
      <c r="J219" s="67"/>
      <c r="K219" s="67"/>
      <c r="L219" s="44"/>
      <c r="M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</row>
  </sheetData>
  <sheetProtection sheet="1" autoFilter="0" formatColumns="0" formatRows="0" objects="1" scenarios="1" spinCount="100000" saltValue="7glMoLqCFKPhNFHYSP+Z6lkIkAnk9Btwm9pMUf1DaeoXhA2+qjymJroUyQzI9PTO3+rWOxw3V7miCK8aW1NDFA==" hashValue="Rs4LJuo6/L1lA3Z4S24KgJOJHDRHa9DyJa5+g0JqlgFWyEWaEPY2ZnYUQ9dzBlY2LoM+2p4l/LEvWPJ8ZSpIPg==" algorithmName="SHA-512" password="CC35"/>
  <autoFilter ref="C118:K21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95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15- Oprava trati v úseku Čisovice Dobříš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96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409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22. 5. 2020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>Ing. Aleš Bednář</v>
      </c>
      <c r="F15" s="38"/>
      <c r="G15" s="38"/>
      <c r="H15" s="38"/>
      <c r="I15" s="147" t="s">
        <v>27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>Jan Marušák</v>
      </c>
      <c r="F24" s="38"/>
      <c r="G24" s="38"/>
      <c r="H24" s="38"/>
      <c r="I24" s="147" t="s">
        <v>27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ROUND((SUM(BE117:BE130)),  2)</f>
        <v>0</v>
      </c>
      <c r="G33" s="38"/>
      <c r="H33" s="38"/>
      <c r="I33" s="162">
        <v>0.20999999999999999</v>
      </c>
      <c r="J33" s="161">
        <f>ROUND(((SUM(BE117:BE130))*I33),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ROUND((SUM(BF117:BF130)),  2)</f>
        <v>0</v>
      </c>
      <c r="G34" s="38"/>
      <c r="H34" s="38"/>
      <c r="I34" s="162">
        <v>0.14999999999999999</v>
      </c>
      <c r="J34" s="161">
        <f>ROUND(((SUM(BF117:BF130))*I34),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ROUND((SUM(BG117:BG130)),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ROUND((SUM(BH117:BH130)),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ROUND((SUM(BI117:BI130)),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15- Oprava trati v úseku Čisovice Dobříš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96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VRN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22. 5. 2020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99</v>
      </c>
      <c r="D94" s="189"/>
      <c r="E94" s="189"/>
      <c r="F94" s="189"/>
      <c r="G94" s="189"/>
      <c r="H94" s="189"/>
      <c r="I94" s="190"/>
      <c r="J94" s="191" t="s">
        <v>100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101</v>
      </c>
      <c r="D96" s="40"/>
      <c r="E96" s="40"/>
      <c r="F96" s="40"/>
      <c r="G96" s="40"/>
      <c r="H96" s="40"/>
      <c r="I96" s="14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93"/>
      <c r="C97" s="194"/>
      <c r="D97" s="195" t="s">
        <v>410</v>
      </c>
      <c r="E97" s="196"/>
      <c r="F97" s="196"/>
      <c r="G97" s="196"/>
      <c r="H97" s="196"/>
      <c r="I97" s="197"/>
      <c r="J97" s="198">
        <f>J118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3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6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106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7" t="str">
        <f>E7</f>
        <v>15- Oprava trati v úseku Čisovice Dobříš</v>
      </c>
      <c r="F107" s="32"/>
      <c r="G107" s="32"/>
      <c r="H107" s="32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04 - VRN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147" t="s">
        <v>22</v>
      </c>
      <c r="J111" s="79" t="str">
        <f>IF(J12="","",J12)</f>
        <v>22. 5. 2020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Ing. Aleš Bednář</v>
      </c>
      <c r="G113" s="40"/>
      <c r="H113" s="40"/>
      <c r="I113" s="147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147" t="s">
        <v>32</v>
      </c>
      <c r="J114" s="36" t="str">
        <f>E24</f>
        <v>Jan Marušák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7"/>
      <c r="B116" s="208"/>
      <c r="C116" s="209" t="s">
        <v>107</v>
      </c>
      <c r="D116" s="210" t="s">
        <v>60</v>
      </c>
      <c r="E116" s="210" t="s">
        <v>56</v>
      </c>
      <c r="F116" s="210" t="s">
        <v>57</v>
      </c>
      <c r="G116" s="210" t="s">
        <v>108</v>
      </c>
      <c r="H116" s="210" t="s">
        <v>109</v>
      </c>
      <c r="I116" s="211" t="s">
        <v>110</v>
      </c>
      <c r="J116" s="212" t="s">
        <v>100</v>
      </c>
      <c r="K116" s="213" t="s">
        <v>111</v>
      </c>
      <c r="L116" s="214"/>
      <c r="M116" s="100" t="s">
        <v>1</v>
      </c>
      <c r="N116" s="101" t="s">
        <v>39</v>
      </c>
      <c r="O116" s="101" t="s">
        <v>112</v>
      </c>
      <c r="P116" s="101" t="s">
        <v>113</v>
      </c>
      <c r="Q116" s="101" t="s">
        <v>114</v>
      </c>
      <c r="R116" s="101" t="s">
        <v>115</v>
      </c>
      <c r="S116" s="101" t="s">
        <v>116</v>
      </c>
      <c r="T116" s="102" t="s">
        <v>117</v>
      </c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</row>
    <row r="117" s="2" customFormat="1" ht="22.8" customHeight="1">
      <c r="A117" s="38"/>
      <c r="B117" s="39"/>
      <c r="C117" s="107" t="s">
        <v>118</v>
      </c>
      <c r="D117" s="40"/>
      <c r="E117" s="40"/>
      <c r="F117" s="40"/>
      <c r="G117" s="40"/>
      <c r="H117" s="40"/>
      <c r="I117" s="144"/>
      <c r="J117" s="215">
        <f>BK117</f>
        <v>0</v>
      </c>
      <c r="K117" s="40"/>
      <c r="L117" s="44"/>
      <c r="M117" s="103"/>
      <c r="N117" s="216"/>
      <c r="O117" s="104"/>
      <c r="P117" s="217">
        <f>P118</f>
        <v>0</v>
      </c>
      <c r="Q117" s="104"/>
      <c r="R117" s="217">
        <f>R118</f>
        <v>0</v>
      </c>
      <c r="S117" s="104"/>
      <c r="T117" s="218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102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74</v>
      </c>
      <c r="E118" s="223" t="s">
        <v>93</v>
      </c>
      <c r="F118" s="223" t="s">
        <v>411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SUM(P119:P130)</f>
        <v>0</v>
      </c>
      <c r="Q118" s="228"/>
      <c r="R118" s="229">
        <f>SUM(R119:R130)</f>
        <v>0</v>
      </c>
      <c r="S118" s="228"/>
      <c r="T118" s="230">
        <f>SUM(T119:T130)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122</v>
      </c>
      <c r="AT118" s="232" t="s">
        <v>74</v>
      </c>
      <c r="AU118" s="232" t="s">
        <v>75</v>
      </c>
      <c r="AY118" s="231" t="s">
        <v>121</v>
      </c>
      <c r="BK118" s="233">
        <f>SUM(BK119:BK130)</f>
        <v>0</v>
      </c>
    </row>
    <row r="119" s="2" customFormat="1" ht="16.5" customHeight="1">
      <c r="A119" s="38"/>
      <c r="B119" s="39"/>
      <c r="C119" s="236" t="s">
        <v>83</v>
      </c>
      <c r="D119" s="236" t="s">
        <v>124</v>
      </c>
      <c r="E119" s="237" t="s">
        <v>412</v>
      </c>
      <c r="F119" s="238" t="s">
        <v>413</v>
      </c>
      <c r="G119" s="239" t="s">
        <v>414</v>
      </c>
      <c r="H119" s="240">
        <v>1</v>
      </c>
      <c r="I119" s="241"/>
      <c r="J119" s="242">
        <f>ROUND(I119*H119,2)</f>
        <v>0</v>
      </c>
      <c r="K119" s="243"/>
      <c r="L119" s="44"/>
      <c r="M119" s="244" t="s">
        <v>1</v>
      </c>
      <c r="N119" s="245" t="s">
        <v>40</v>
      </c>
      <c r="O119" s="91"/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8" t="s">
        <v>128</v>
      </c>
      <c r="AT119" s="248" t="s">
        <v>124</v>
      </c>
      <c r="AU119" s="248" t="s">
        <v>83</v>
      </c>
      <c r="AY119" s="17" t="s">
        <v>121</v>
      </c>
      <c r="BE119" s="249">
        <f>IF(N119="základní",J119,0)</f>
        <v>0</v>
      </c>
      <c r="BF119" s="249">
        <f>IF(N119="snížená",J119,0)</f>
        <v>0</v>
      </c>
      <c r="BG119" s="249">
        <f>IF(N119="zákl. přenesená",J119,0)</f>
        <v>0</v>
      </c>
      <c r="BH119" s="249">
        <f>IF(N119="sníž. přenesená",J119,0)</f>
        <v>0</v>
      </c>
      <c r="BI119" s="249">
        <f>IF(N119="nulová",J119,0)</f>
        <v>0</v>
      </c>
      <c r="BJ119" s="17" t="s">
        <v>83</v>
      </c>
      <c r="BK119" s="249">
        <f>ROUND(I119*H119,2)</f>
        <v>0</v>
      </c>
      <c r="BL119" s="17" t="s">
        <v>128</v>
      </c>
      <c r="BM119" s="248" t="s">
        <v>415</v>
      </c>
    </row>
    <row r="120" s="13" customFormat="1">
      <c r="A120" s="13"/>
      <c r="B120" s="250"/>
      <c r="C120" s="251"/>
      <c r="D120" s="252" t="s">
        <v>130</v>
      </c>
      <c r="E120" s="253" t="s">
        <v>1</v>
      </c>
      <c r="F120" s="254" t="s">
        <v>83</v>
      </c>
      <c r="G120" s="251"/>
      <c r="H120" s="255">
        <v>1</v>
      </c>
      <c r="I120" s="256"/>
      <c r="J120" s="251"/>
      <c r="K120" s="251"/>
      <c r="L120" s="257"/>
      <c r="M120" s="258"/>
      <c r="N120" s="259"/>
      <c r="O120" s="259"/>
      <c r="P120" s="259"/>
      <c r="Q120" s="259"/>
      <c r="R120" s="259"/>
      <c r="S120" s="259"/>
      <c r="T120" s="26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1" t="s">
        <v>130</v>
      </c>
      <c r="AU120" s="261" t="s">
        <v>83</v>
      </c>
      <c r="AV120" s="13" t="s">
        <v>85</v>
      </c>
      <c r="AW120" s="13" t="s">
        <v>31</v>
      </c>
      <c r="AX120" s="13" t="s">
        <v>75</v>
      </c>
      <c r="AY120" s="261" t="s">
        <v>121</v>
      </c>
    </row>
    <row r="121" s="14" customFormat="1">
      <c r="A121" s="14"/>
      <c r="B121" s="262"/>
      <c r="C121" s="263"/>
      <c r="D121" s="252" t="s">
        <v>130</v>
      </c>
      <c r="E121" s="264" t="s">
        <v>1</v>
      </c>
      <c r="F121" s="265" t="s">
        <v>132</v>
      </c>
      <c r="G121" s="263"/>
      <c r="H121" s="266">
        <v>1</v>
      </c>
      <c r="I121" s="267"/>
      <c r="J121" s="263"/>
      <c r="K121" s="263"/>
      <c r="L121" s="268"/>
      <c r="M121" s="269"/>
      <c r="N121" s="270"/>
      <c r="O121" s="270"/>
      <c r="P121" s="270"/>
      <c r="Q121" s="270"/>
      <c r="R121" s="270"/>
      <c r="S121" s="270"/>
      <c r="T121" s="27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2" t="s">
        <v>130</v>
      </c>
      <c r="AU121" s="272" t="s">
        <v>83</v>
      </c>
      <c r="AV121" s="14" t="s">
        <v>128</v>
      </c>
      <c r="AW121" s="14" t="s">
        <v>31</v>
      </c>
      <c r="AX121" s="14" t="s">
        <v>83</v>
      </c>
      <c r="AY121" s="272" t="s">
        <v>121</v>
      </c>
    </row>
    <row r="122" s="2" customFormat="1" ht="100.5" customHeight="1">
      <c r="A122" s="38"/>
      <c r="B122" s="39"/>
      <c r="C122" s="236" t="s">
        <v>85</v>
      </c>
      <c r="D122" s="236" t="s">
        <v>124</v>
      </c>
      <c r="E122" s="237" t="s">
        <v>416</v>
      </c>
      <c r="F122" s="238" t="s">
        <v>417</v>
      </c>
      <c r="G122" s="239" t="s">
        <v>167</v>
      </c>
      <c r="H122" s="240">
        <v>1.8999999999999999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40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128</v>
      </c>
      <c r="AT122" s="248" t="s">
        <v>124</v>
      </c>
      <c r="AU122" s="248" t="s">
        <v>83</v>
      </c>
      <c r="AY122" s="17" t="s">
        <v>121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83</v>
      </c>
      <c r="BK122" s="249">
        <f>ROUND(I122*H122,2)</f>
        <v>0</v>
      </c>
      <c r="BL122" s="17" t="s">
        <v>128</v>
      </c>
      <c r="BM122" s="248" t="s">
        <v>418</v>
      </c>
    </row>
    <row r="123" s="13" customFormat="1">
      <c r="A123" s="13"/>
      <c r="B123" s="250"/>
      <c r="C123" s="251"/>
      <c r="D123" s="252" t="s">
        <v>130</v>
      </c>
      <c r="E123" s="253" t="s">
        <v>1</v>
      </c>
      <c r="F123" s="254" t="s">
        <v>419</v>
      </c>
      <c r="G123" s="251"/>
      <c r="H123" s="255">
        <v>1.8999999999999999</v>
      </c>
      <c r="I123" s="256"/>
      <c r="J123" s="251"/>
      <c r="K123" s="251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130</v>
      </c>
      <c r="AU123" s="261" t="s">
        <v>83</v>
      </c>
      <c r="AV123" s="13" t="s">
        <v>85</v>
      </c>
      <c r="AW123" s="13" t="s">
        <v>31</v>
      </c>
      <c r="AX123" s="13" t="s">
        <v>75</v>
      </c>
      <c r="AY123" s="261" t="s">
        <v>121</v>
      </c>
    </row>
    <row r="124" s="14" customFormat="1">
      <c r="A124" s="14"/>
      <c r="B124" s="262"/>
      <c r="C124" s="263"/>
      <c r="D124" s="252" t="s">
        <v>130</v>
      </c>
      <c r="E124" s="264" t="s">
        <v>1</v>
      </c>
      <c r="F124" s="265" t="s">
        <v>132</v>
      </c>
      <c r="G124" s="263"/>
      <c r="H124" s="266">
        <v>1.8999999999999999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2" t="s">
        <v>130</v>
      </c>
      <c r="AU124" s="272" t="s">
        <v>83</v>
      </c>
      <c r="AV124" s="14" t="s">
        <v>128</v>
      </c>
      <c r="AW124" s="14" t="s">
        <v>31</v>
      </c>
      <c r="AX124" s="14" t="s">
        <v>83</v>
      </c>
      <c r="AY124" s="272" t="s">
        <v>121</v>
      </c>
    </row>
    <row r="125" s="2" customFormat="1" ht="66.75" customHeight="1">
      <c r="A125" s="38"/>
      <c r="B125" s="39"/>
      <c r="C125" s="236" t="s">
        <v>138</v>
      </c>
      <c r="D125" s="236" t="s">
        <v>124</v>
      </c>
      <c r="E125" s="237" t="s">
        <v>420</v>
      </c>
      <c r="F125" s="238" t="s">
        <v>421</v>
      </c>
      <c r="G125" s="239" t="s">
        <v>414</v>
      </c>
      <c r="H125" s="240">
        <v>1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40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128</v>
      </c>
      <c r="AT125" s="248" t="s">
        <v>124</v>
      </c>
      <c r="AU125" s="248" t="s">
        <v>83</v>
      </c>
      <c r="AY125" s="17" t="s">
        <v>121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128</v>
      </c>
      <c r="BM125" s="248" t="s">
        <v>422</v>
      </c>
    </row>
    <row r="126" s="13" customFormat="1">
      <c r="A126" s="13"/>
      <c r="B126" s="250"/>
      <c r="C126" s="251"/>
      <c r="D126" s="252" t="s">
        <v>130</v>
      </c>
      <c r="E126" s="253" t="s">
        <v>1</v>
      </c>
      <c r="F126" s="254" t="s">
        <v>83</v>
      </c>
      <c r="G126" s="251"/>
      <c r="H126" s="255">
        <v>1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130</v>
      </c>
      <c r="AU126" s="261" t="s">
        <v>83</v>
      </c>
      <c r="AV126" s="13" t="s">
        <v>85</v>
      </c>
      <c r="AW126" s="13" t="s">
        <v>31</v>
      </c>
      <c r="AX126" s="13" t="s">
        <v>75</v>
      </c>
      <c r="AY126" s="261" t="s">
        <v>121</v>
      </c>
    </row>
    <row r="127" s="14" customFormat="1">
      <c r="A127" s="14"/>
      <c r="B127" s="262"/>
      <c r="C127" s="263"/>
      <c r="D127" s="252" t="s">
        <v>130</v>
      </c>
      <c r="E127" s="264" t="s">
        <v>1</v>
      </c>
      <c r="F127" s="265" t="s">
        <v>132</v>
      </c>
      <c r="G127" s="263"/>
      <c r="H127" s="266">
        <v>1</v>
      </c>
      <c r="I127" s="267"/>
      <c r="J127" s="263"/>
      <c r="K127" s="263"/>
      <c r="L127" s="268"/>
      <c r="M127" s="269"/>
      <c r="N127" s="270"/>
      <c r="O127" s="270"/>
      <c r="P127" s="270"/>
      <c r="Q127" s="270"/>
      <c r="R127" s="270"/>
      <c r="S127" s="270"/>
      <c r="T127" s="27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130</v>
      </c>
      <c r="AU127" s="272" t="s">
        <v>83</v>
      </c>
      <c r="AV127" s="14" t="s">
        <v>128</v>
      </c>
      <c r="AW127" s="14" t="s">
        <v>31</v>
      </c>
      <c r="AX127" s="14" t="s">
        <v>83</v>
      </c>
      <c r="AY127" s="272" t="s">
        <v>121</v>
      </c>
    </row>
    <row r="128" s="2" customFormat="1" ht="78" customHeight="1">
      <c r="A128" s="38"/>
      <c r="B128" s="39"/>
      <c r="C128" s="236" t="s">
        <v>128</v>
      </c>
      <c r="D128" s="236" t="s">
        <v>124</v>
      </c>
      <c r="E128" s="237" t="s">
        <v>423</v>
      </c>
      <c r="F128" s="238" t="s">
        <v>424</v>
      </c>
      <c r="G128" s="239" t="s">
        <v>167</v>
      </c>
      <c r="H128" s="240">
        <v>1.8999999999999999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40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128</v>
      </c>
      <c r="AT128" s="248" t="s">
        <v>124</v>
      </c>
      <c r="AU128" s="248" t="s">
        <v>83</v>
      </c>
      <c r="AY128" s="17" t="s">
        <v>121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83</v>
      </c>
      <c r="BK128" s="249">
        <f>ROUND(I128*H128,2)</f>
        <v>0</v>
      </c>
      <c r="BL128" s="17" t="s">
        <v>128</v>
      </c>
      <c r="BM128" s="248" t="s">
        <v>425</v>
      </c>
    </row>
    <row r="129" s="13" customFormat="1">
      <c r="A129" s="13"/>
      <c r="B129" s="250"/>
      <c r="C129" s="251"/>
      <c r="D129" s="252" t="s">
        <v>130</v>
      </c>
      <c r="E129" s="253" t="s">
        <v>1</v>
      </c>
      <c r="F129" s="254" t="s">
        <v>419</v>
      </c>
      <c r="G129" s="251"/>
      <c r="H129" s="255">
        <v>1.8999999999999999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130</v>
      </c>
      <c r="AU129" s="261" t="s">
        <v>83</v>
      </c>
      <c r="AV129" s="13" t="s">
        <v>85</v>
      </c>
      <c r="AW129" s="13" t="s">
        <v>31</v>
      </c>
      <c r="AX129" s="13" t="s">
        <v>75</v>
      </c>
      <c r="AY129" s="261" t="s">
        <v>121</v>
      </c>
    </row>
    <row r="130" s="14" customFormat="1">
      <c r="A130" s="14"/>
      <c r="B130" s="262"/>
      <c r="C130" s="263"/>
      <c r="D130" s="252" t="s">
        <v>130</v>
      </c>
      <c r="E130" s="264" t="s">
        <v>1</v>
      </c>
      <c r="F130" s="265" t="s">
        <v>132</v>
      </c>
      <c r="G130" s="263"/>
      <c r="H130" s="266">
        <v>1.8999999999999999</v>
      </c>
      <c r="I130" s="267"/>
      <c r="J130" s="263"/>
      <c r="K130" s="263"/>
      <c r="L130" s="268"/>
      <c r="M130" s="297"/>
      <c r="N130" s="298"/>
      <c r="O130" s="298"/>
      <c r="P130" s="298"/>
      <c r="Q130" s="298"/>
      <c r="R130" s="298"/>
      <c r="S130" s="298"/>
      <c r="T130" s="29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130</v>
      </c>
      <c r="AU130" s="272" t="s">
        <v>83</v>
      </c>
      <c r="AV130" s="14" t="s">
        <v>128</v>
      </c>
      <c r="AW130" s="14" t="s">
        <v>31</v>
      </c>
      <c r="AX130" s="14" t="s">
        <v>83</v>
      </c>
      <c r="AY130" s="272" t="s">
        <v>121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183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nUiyJk7AQQMRgzN2Cbg/2IHjzCDJvxt1lkoPqzE6DJFHqF4xiO82gdVbUhZRX7ga4hT9IDgD8BN/Q25tL4hcNw==" hashValue="ucZSlTeK60INhBI1YqGPPuvCAxOQIb+pMwAnEsuCCl726l64o8Eo1PYFRXnDKY4TAlV7to3fIVZKPYhZpzH7Lg==" algorithmName="SHA-512" password="CC35"/>
  <autoFilter ref="C116:K13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Marušák Jan</dc:creator>
  <cp:lastModifiedBy>Marušák Jan</cp:lastModifiedBy>
  <dcterms:created xsi:type="dcterms:W3CDTF">2020-06-09T05:29:12Z</dcterms:created>
  <dcterms:modified xsi:type="dcterms:W3CDTF">2020-06-09T05:29:23Z</dcterms:modified>
</cp:coreProperties>
</file>